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4505" yWindow="45" windowWidth="14340" windowHeight="10965" tabRatio="408" activeTab="5"/>
  </bookViews>
  <sheets>
    <sheet name="ОП № 1" sheetId="402" r:id="rId1"/>
    <sheet name="1-I" sheetId="370" r:id="rId2"/>
    <sheet name="2-I" sheetId="400" r:id="rId3"/>
    <sheet name="3-I" sheetId="385" r:id="rId4"/>
    <sheet name="6-I" sheetId="387" r:id="rId5"/>
    <sheet name="Опис на АЦ" sheetId="403" r:id="rId6"/>
  </sheets>
  <definedNames>
    <definedName name="_xlnm.Print_Area" localSheetId="1">'1-I'!$A$1:$G$60</definedName>
    <definedName name="_xlnm.Print_Area" localSheetId="2">'2-I'!$A$1:$G$58</definedName>
    <definedName name="_xlnm.Print_Area" localSheetId="3">'3-I'!$A$1:$G$64</definedName>
    <definedName name="_xlnm.Print_Area" localSheetId="4">'6-I'!$A$1:$G$71</definedName>
    <definedName name="_xlnm.Print_Area" localSheetId="0">'ОП № 1'!$A$1:$E$35</definedName>
    <definedName name="_xlnm.Print_Area" localSheetId="5">'Опис на АЦ'!$A$1:$E$71</definedName>
  </definedNames>
  <calcPr calcId="145621"/>
</workbook>
</file>

<file path=xl/calcChain.xml><?xml version="1.0" encoding="utf-8"?>
<calcChain xmlns="http://schemas.openxmlformats.org/spreadsheetml/2006/main">
  <c r="G31" i="387" l="1"/>
  <c r="G32" i="387"/>
  <c r="G33" i="387"/>
  <c r="G34" i="387"/>
  <c r="G35" i="387"/>
  <c r="G36" i="387"/>
  <c r="G37" i="387"/>
  <c r="G38" i="387"/>
  <c r="G39" i="387"/>
  <c r="G40" i="387"/>
  <c r="G41" i="387"/>
  <c r="G42" i="387"/>
  <c r="G43" i="387"/>
  <c r="G44" i="387"/>
  <c r="G45" i="387"/>
  <c r="G46" i="387"/>
  <c r="G47" i="387"/>
  <c r="G48" i="387"/>
  <c r="G49" i="387"/>
  <c r="G50" i="387"/>
  <c r="G51" i="387"/>
  <c r="G52" i="387"/>
  <c r="G53" i="387"/>
  <c r="G54" i="387"/>
  <c r="G55" i="387"/>
  <c r="G30" i="387"/>
  <c r="G20" i="387"/>
  <c r="G21" i="387"/>
  <c r="G22" i="387"/>
  <c r="G23" i="387"/>
  <c r="G24" i="387"/>
  <c r="G25" i="387"/>
  <c r="G26" i="387"/>
  <c r="G27" i="387"/>
  <c r="G28" i="387"/>
  <c r="G19" i="387"/>
  <c r="G14" i="387"/>
  <c r="G15" i="387"/>
  <c r="G16" i="387"/>
  <c r="G17" i="387"/>
  <c r="G13" i="387"/>
  <c r="E18" i="387"/>
  <c r="G31" i="385"/>
  <c r="G32" i="385"/>
  <c r="G33" i="385"/>
  <c r="G34" i="385"/>
  <c r="G35" i="385"/>
  <c r="G36" i="385"/>
  <c r="G37" i="385"/>
  <c r="G38" i="385"/>
  <c r="G39" i="385"/>
  <c r="G40" i="385"/>
  <c r="G41" i="385"/>
  <c r="G42" i="385"/>
  <c r="G43" i="385"/>
  <c r="G44" i="385"/>
  <c r="G45" i="385"/>
  <c r="G46" i="385"/>
  <c r="G47" i="385"/>
  <c r="G48" i="385"/>
  <c r="G30" i="385"/>
  <c r="G20" i="385"/>
  <c r="G21" i="385"/>
  <c r="G22" i="385"/>
  <c r="G23" i="385"/>
  <c r="G24" i="385"/>
  <c r="G25" i="385"/>
  <c r="G26" i="385"/>
  <c r="G27" i="385"/>
  <c r="G28" i="385"/>
  <c r="G19" i="385"/>
  <c r="G49" i="385" s="1"/>
  <c r="G14" i="385"/>
  <c r="G15" i="385"/>
  <c r="G16" i="385"/>
  <c r="G17" i="385"/>
  <c r="G13" i="385"/>
  <c r="E18" i="370"/>
  <c r="G31" i="370"/>
  <c r="G32" i="370"/>
  <c r="G33" i="370"/>
  <c r="G34" i="370"/>
  <c r="G35" i="370"/>
  <c r="G36" i="370"/>
  <c r="G37" i="370"/>
  <c r="G38" i="370"/>
  <c r="G39" i="370"/>
  <c r="G40" i="370"/>
  <c r="G41" i="370"/>
  <c r="G42" i="370"/>
  <c r="G43" i="370"/>
  <c r="G44" i="370"/>
  <c r="G30" i="370"/>
  <c r="G28" i="370"/>
  <c r="G14" i="370"/>
  <c r="G15" i="370"/>
  <c r="G16" i="370"/>
  <c r="G17" i="370"/>
  <c r="G19" i="370"/>
  <c r="G20" i="370"/>
  <c r="G21" i="370"/>
  <c r="G22" i="370"/>
  <c r="G23" i="370"/>
  <c r="G24" i="370"/>
  <c r="G25" i="370"/>
  <c r="G26" i="370"/>
  <c r="G27" i="370"/>
  <c r="G13" i="370"/>
  <c r="E14" i="402" l="1"/>
  <c r="G50" i="385"/>
  <c r="G51" i="385" s="1"/>
  <c r="G45" i="370"/>
  <c r="E12" i="402" s="1"/>
  <c r="D17" i="402"/>
  <c r="G35" i="400" l="1"/>
  <c r="G37" i="400"/>
  <c r="S16" i="400"/>
  <c r="G36" i="400"/>
  <c r="G34" i="400"/>
  <c r="G33" i="400"/>
  <c r="G32" i="400"/>
  <c r="G31" i="400"/>
  <c r="G30" i="400"/>
  <c r="W23" i="400"/>
  <c r="P10" i="400" s="1"/>
  <c r="W22" i="400"/>
  <c r="P9" i="400" s="1"/>
  <c r="S17" i="400"/>
  <c r="W15" i="400"/>
  <c r="K16" i="400" s="1"/>
  <c r="W14" i="400"/>
  <c r="K15" i="400" s="1"/>
  <c r="W13" i="400"/>
  <c r="K14" i="400" s="1"/>
  <c r="K13" i="400"/>
  <c r="G24" i="400" s="1"/>
  <c r="P12" i="400"/>
  <c r="O12" i="400"/>
  <c r="L12" i="400"/>
  <c r="O10" i="400"/>
  <c r="L10" i="400"/>
  <c r="O9" i="400"/>
  <c r="L9" i="400"/>
  <c r="G38" i="400" l="1"/>
  <c r="L13" i="400"/>
  <c r="O17" i="400"/>
  <c r="L14" i="400"/>
  <c r="K17" i="400"/>
  <c r="P14" i="400"/>
  <c r="L16" i="400"/>
  <c r="P15" i="400"/>
  <c r="L15" i="400"/>
  <c r="G28" i="400"/>
  <c r="G15" i="400"/>
  <c r="G27" i="400"/>
  <c r="K16" i="387"/>
  <c r="O15" i="387"/>
  <c r="O14" i="387"/>
  <c r="O13" i="387"/>
  <c r="P15" i="387"/>
  <c r="L15" i="387"/>
  <c r="L14" i="387"/>
  <c r="P13" i="387"/>
  <c r="L13" i="387"/>
  <c r="W23" i="387"/>
  <c r="W22" i="387"/>
  <c r="P9" i="387" s="1"/>
  <c r="S16" i="387"/>
  <c r="W15" i="387"/>
  <c r="K19" i="387" s="1"/>
  <c r="W14" i="387"/>
  <c r="K18" i="387" s="1"/>
  <c r="S14" i="387"/>
  <c r="S17" i="387" s="1"/>
  <c r="W13" i="387"/>
  <c r="K17" i="387" s="1"/>
  <c r="P12" i="387"/>
  <c r="O12" i="387"/>
  <c r="L12" i="387"/>
  <c r="O10" i="387"/>
  <c r="L10" i="387"/>
  <c r="O9" i="387"/>
  <c r="L9" i="387"/>
  <c r="L18" i="387" l="1"/>
  <c r="P17" i="400"/>
  <c r="P19" i="400"/>
  <c r="G25" i="400"/>
  <c r="G40" i="400"/>
  <c r="G42" i="400"/>
  <c r="G39" i="400"/>
  <c r="G41" i="400"/>
  <c r="G13" i="400"/>
  <c r="P20" i="400"/>
  <c r="L17" i="400"/>
  <c r="G26" i="400"/>
  <c r="G16" i="400"/>
  <c r="P18" i="400"/>
  <c r="G14" i="400"/>
  <c r="G17" i="400"/>
  <c r="P10" i="387"/>
  <c r="P14" i="387"/>
  <c r="L16" i="387"/>
  <c r="L17" i="387"/>
  <c r="P18" i="387"/>
  <c r="O20" i="387"/>
  <c r="L19" i="387"/>
  <c r="K20" i="387"/>
  <c r="P17" i="387"/>
  <c r="W23" i="385"/>
  <c r="P10" i="385" s="1"/>
  <c r="W22" i="385"/>
  <c r="P9" i="385" s="1"/>
  <c r="S16" i="385"/>
  <c r="V15" i="385"/>
  <c r="K16" i="385" s="1"/>
  <c r="V14" i="385"/>
  <c r="K15" i="385" s="1"/>
  <c r="S14" i="385"/>
  <c r="V13" i="385"/>
  <c r="K14" i="385" s="1"/>
  <c r="S13" i="385"/>
  <c r="K13" i="385"/>
  <c r="P12" i="385"/>
  <c r="O12" i="385"/>
  <c r="L12" i="385"/>
  <c r="O10" i="385"/>
  <c r="L10" i="385"/>
  <c r="O9" i="385"/>
  <c r="L9" i="385"/>
  <c r="P21" i="400" l="1"/>
  <c r="P20" i="387"/>
  <c r="P22" i="387"/>
  <c r="L20" i="387"/>
  <c r="P21" i="387"/>
  <c r="P23" i="387"/>
  <c r="O17" i="385"/>
  <c r="S17" i="385"/>
  <c r="L16" i="385"/>
  <c r="P15" i="385"/>
  <c r="L15" i="385"/>
  <c r="P14" i="385"/>
  <c r="K17" i="385"/>
  <c r="L14" i="385"/>
  <c r="L13" i="385"/>
  <c r="G23" i="400" l="1"/>
  <c r="G20" i="400"/>
  <c r="P24" i="387"/>
  <c r="P17" i="385"/>
  <c r="P18" i="385"/>
  <c r="P20" i="385"/>
  <c r="P19" i="385"/>
  <c r="L17" i="385"/>
  <c r="W23" i="370"/>
  <c r="P10" i="370" s="1"/>
  <c r="W22" i="370"/>
  <c r="P9" i="370" s="1"/>
  <c r="S16" i="370"/>
  <c r="V15" i="370"/>
  <c r="K16" i="370" s="1"/>
  <c r="L16" i="370" s="1"/>
  <c r="V14" i="370"/>
  <c r="K15" i="370" s="1"/>
  <c r="S14" i="370"/>
  <c r="S17" i="370" s="1"/>
  <c r="V13" i="370"/>
  <c r="K14" i="370" s="1"/>
  <c r="K13" i="370"/>
  <c r="P12" i="370"/>
  <c r="O12" i="370"/>
  <c r="L12" i="370"/>
  <c r="O10" i="370"/>
  <c r="L10" i="370"/>
  <c r="O9" i="370"/>
  <c r="L9" i="370"/>
  <c r="G19" i="400" l="1"/>
  <c r="G22" i="400"/>
  <c r="G21" i="400"/>
  <c r="P21" i="385"/>
  <c r="O17" i="370"/>
  <c r="L13" i="370"/>
  <c r="L14" i="370"/>
  <c r="P14" i="370"/>
  <c r="K17" i="370"/>
  <c r="L15" i="370"/>
  <c r="P15" i="370"/>
  <c r="G43" i="400" l="1"/>
  <c r="E13" i="402" s="1"/>
  <c r="P17" i="370"/>
  <c r="L17" i="370"/>
  <c r="G44" i="400" l="1"/>
  <c r="G45" i="400" s="1"/>
  <c r="G56" i="387"/>
  <c r="E15" i="402" s="1"/>
  <c r="E17" i="402" s="1"/>
  <c r="E19" i="402" s="1"/>
  <c r="E21" i="402" s="1"/>
  <c r="G57" i="387" l="1"/>
  <c r="G58" i="387" s="1"/>
  <c r="G46" i="370" l="1"/>
  <c r="G47" i="370" s="1"/>
  <c r="E23" i="402" l="1"/>
  <c r="E25" i="402" s="1"/>
</calcChain>
</file>

<file path=xl/sharedStrings.xml><?xml version="1.0" encoding="utf-8"?>
<sst xmlns="http://schemas.openxmlformats.org/spreadsheetml/2006/main" count="797" uniqueCount="235">
  <si>
    <t xml:space="preserve">Разбиване на бордюри при полагане на СВО </t>
  </si>
  <si>
    <t>m'</t>
  </si>
  <si>
    <t>бр.</t>
  </si>
  <si>
    <t>Водочерпене по време на строителството</t>
  </si>
  <si>
    <t>мсм</t>
  </si>
  <si>
    <r>
      <t>m</t>
    </r>
    <r>
      <rPr>
        <vertAlign val="superscript"/>
        <sz val="11"/>
        <rFont val="Times New Roman"/>
        <family val="1"/>
        <charset val="204"/>
      </rPr>
      <t>2</t>
    </r>
  </si>
  <si>
    <r>
      <t>m</t>
    </r>
    <r>
      <rPr>
        <vertAlign val="superscript"/>
        <sz val="11"/>
        <rFont val="Times New Roman"/>
        <family val="1"/>
        <charset val="204"/>
      </rPr>
      <t>3</t>
    </r>
  </si>
  <si>
    <t>Сума лв.</t>
  </si>
  <si>
    <t>Изпитване на водопровода</t>
  </si>
  <si>
    <t>Дезинфекция на водопровода</t>
  </si>
  <si>
    <t>Доставка и монтаж на предфланшова връзка  ∅90 PE100 PN10</t>
  </si>
  <si>
    <t>Доставка и монтаж на СК DN80 шибърен, чугун, с гумиран клин, с охранителна гарнитура</t>
  </si>
  <si>
    <t xml:space="preserve">Доставка и монтаж на ПХ 70/80 надземен с пета </t>
  </si>
  <si>
    <t>Доставка и монтаж на бетонови опорни блокове</t>
  </si>
  <si>
    <t>Доставка и монтаж на сигнална лента "Водопровод"</t>
  </si>
  <si>
    <t xml:space="preserve">Доставка, полагане и монтаж на тръби ∅90 PE100 PN10 </t>
  </si>
  <si>
    <t>Доставка и монтаж на тройник ∅90-90-90 РЕ100 PN10</t>
  </si>
  <si>
    <t>Разбиване на тротоарни плочи при полагане на СВО</t>
  </si>
  <si>
    <t>Прехвърляне на изкопана земна маса на 2,00 м вертикално и хоризонтално</t>
  </si>
  <si>
    <t xml:space="preserve">Натоварване на камион </t>
  </si>
  <si>
    <t>Доставка и монтаж на табели са СК</t>
  </si>
  <si>
    <t>Настилка</t>
  </si>
  <si>
    <t>L</t>
  </si>
  <si>
    <t>V</t>
  </si>
  <si>
    <t>B</t>
  </si>
  <si>
    <t>H</t>
  </si>
  <si>
    <t>Vтръба</t>
  </si>
  <si>
    <t>водопровод ∅90</t>
  </si>
  <si>
    <t>Водопровод общо</t>
  </si>
  <si>
    <t>СВО</t>
  </si>
  <si>
    <t>СВО общо</t>
  </si>
  <si>
    <t>Проверка</t>
  </si>
  <si>
    <t>I.</t>
  </si>
  <si>
    <t>Строителна част</t>
  </si>
  <si>
    <t xml:space="preserve">Разкъртване на асфалтова настилка за основен водопровод и СВО - механизирано (10см пласт) </t>
  </si>
  <si>
    <t>II.</t>
  </si>
  <si>
    <t>Монтажна част</t>
  </si>
  <si>
    <t>Доставка и монтаж на свободен фланец, гумен уплътнител и болтове М16/80, шайби и гайки за фланшова връзка DN80</t>
  </si>
  <si>
    <r>
      <t>Неплътно укрепване и разкрепване за основен водопровод  - 1,8 m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/m'</t>
    </r>
  </si>
  <si>
    <t>плочки</t>
  </si>
  <si>
    <t>Рязане на асфалтова настилка  за основен водопровод и СВО</t>
  </si>
  <si>
    <t xml:space="preserve">Направа на изкоп по детайл на транспорт за основен водопровод (0,80x1,70 m')  и СВО (0,50x1,20 m') </t>
  </si>
  <si>
    <t>Доставка и монтаж на муфа електрозаваряема ∅90 (вкл.самата заварка)</t>
  </si>
  <si>
    <t>Обща дължина</t>
  </si>
  <si>
    <t>Ед. Дължина в асфалт</t>
  </si>
  <si>
    <t>СВО асф къси</t>
  </si>
  <si>
    <t>Брой</t>
  </si>
  <si>
    <t>СВО плочки</t>
  </si>
  <si>
    <t>СВО бордюр</t>
  </si>
  <si>
    <t>СВО ОБЩО</t>
  </si>
  <si>
    <t>Настилки според клас път</t>
  </si>
  <si>
    <t>плътен асф.</t>
  </si>
  <si>
    <t>неплътен асф.</t>
  </si>
  <si>
    <t xml:space="preserve"> битумизиран мин. м-л</t>
  </si>
  <si>
    <t>м-л за пътна основа</t>
  </si>
  <si>
    <t>Общински улици</t>
  </si>
  <si>
    <t>ТИП</t>
  </si>
  <si>
    <t>Vпътно легло</t>
  </si>
  <si>
    <t>Височина на пътно легло</t>
  </si>
  <si>
    <t>асфалт (Тип 1)</t>
  </si>
  <si>
    <t>СВО асф  (Тип 1) дълги</t>
  </si>
  <si>
    <t>СВО ∅ 25 от 90</t>
  </si>
  <si>
    <t>ПХ на  ∅ 90</t>
  </si>
  <si>
    <t>СВО ∅ 32 от 90</t>
  </si>
  <si>
    <t>№</t>
  </si>
  <si>
    <t>Ед. Дължина в тротоар</t>
  </si>
  <si>
    <t>СВО ∅ 63 от 90</t>
  </si>
  <si>
    <t>АВ на  ∅ 90</t>
  </si>
  <si>
    <t>Доставка и монтаж на детекторна сигнална лента с метална нишка</t>
  </si>
  <si>
    <t>Сума :</t>
  </si>
  <si>
    <t>ДДС 20% :</t>
  </si>
  <si>
    <t>Общо :</t>
  </si>
  <si>
    <t xml:space="preserve">Направа на подложка, странична засипка и пласт насип над тръби (20см) за основен водопровод и СВО в асфалтови улици от дребнозърнест скален материал (трошен пясък) фракция 0-4 мм, вкл. доставка, складиране и уплътняване  (до 30 km) </t>
  </si>
  <si>
    <t>Доставка и монтаж на тройник намалител ∅160-90-160 РЕ100 PN10</t>
  </si>
  <si>
    <t>асфалт (Тип 2)</t>
  </si>
  <si>
    <t>Път III-404</t>
  </si>
  <si>
    <t>Тротоар</t>
  </si>
  <si>
    <t xml:space="preserve">СВО асф  (Тип 2) дълги </t>
  </si>
  <si>
    <t>СВО ∅ 40 от 90</t>
  </si>
  <si>
    <t>СВО ∅ 50 от 90</t>
  </si>
  <si>
    <t>СВО ∅ 75 от 90</t>
  </si>
  <si>
    <t xml:space="preserve">Извозване на излишни земни маси от масов изкоп за водопровод и СВО  (до 5 km) </t>
  </si>
  <si>
    <t xml:space="preserve">Натоварване и извозване на строителни отпадъци нарегионално депо за стр.отпадъци (до 5 km) </t>
  </si>
  <si>
    <t xml:space="preserve">СВО ∅90-1 1/4" </t>
  </si>
  <si>
    <t xml:space="preserve">СВО ∅90-1" </t>
  </si>
  <si>
    <t>СВО ∅90-3/4"</t>
  </si>
  <si>
    <t xml:space="preserve">      - машинен 80%</t>
  </si>
  <si>
    <t xml:space="preserve">      - ръчен 20%</t>
  </si>
  <si>
    <t xml:space="preserve">Доставка и полагане на пътна основа от трошен камък с непрекъсната зърнометрия, вкл.превоз и уплътняване (фракция 0-63) Е=250 Mpa        (до 30km) </t>
  </si>
  <si>
    <t xml:space="preserve">СВО ∅90-1 1/2" </t>
  </si>
  <si>
    <t>Доставка и монтаж на предфланшова връзка  ∅110 PE100 PN10</t>
  </si>
  <si>
    <t>Доставка и монтаж на СК DN100 шибърен, чугун, с гумиран клин, с охранителна гарнитура</t>
  </si>
  <si>
    <t>Доставка и монтаж на свободен фланец, гумен уплътнител и болтове М16/80, шайби и гайки за фланшова връзка DN100</t>
  </si>
  <si>
    <t>СВО ∅ 25 от 110</t>
  </si>
  <si>
    <t>СВО ∅ 32 от 110</t>
  </si>
  <si>
    <t xml:space="preserve">Доставка, полагане и монтаж на тръби ∅110 PE100 PN10 </t>
  </si>
  <si>
    <t>Доставка и монтаж на муфа електрозаваряема ∅110 (вкл.самата заварка)</t>
  </si>
  <si>
    <t xml:space="preserve">СВО ∅110-1" </t>
  </si>
  <si>
    <t xml:space="preserve">СВО ∅110-3/4" </t>
  </si>
  <si>
    <t>водопровод ∅110</t>
  </si>
  <si>
    <t>СВО ∅ 40 от 110</t>
  </si>
  <si>
    <t>СВО ∅ 75 от 110</t>
  </si>
  <si>
    <t>СВО ∅ 63 от 110</t>
  </si>
  <si>
    <t>СВО ∅ 50 от 110</t>
  </si>
  <si>
    <t>Доставка и монтаж на тройник ∅110-110-110 РЕ100 PN10</t>
  </si>
  <si>
    <t>Доставка и монтаж на тройник намалител ∅110-90-110 РЕ100 PN10</t>
  </si>
  <si>
    <t xml:space="preserve">Доставка на материал за обратна засипка на основна траншея и СВО в асфалтови улици -  несортиран трошен камък (фракция 0-30 mm) и уплътняване с вибро трамбовка през 30см -  (до 30 km) </t>
  </si>
  <si>
    <t xml:space="preserve">Доставка и полагане на пътна основа от трошен камък с непрекъсната зърнометрия, вкл.превоз и уплътняване (фракция 0-63) Е=250 Mpa            (до 30km) </t>
  </si>
  <si>
    <t xml:space="preserve">СВО ∅110-1 1/2" </t>
  </si>
  <si>
    <t>Дължина</t>
  </si>
  <si>
    <t>ПХ на  ∅ 110</t>
  </si>
  <si>
    <t>АВ на  ∅ 110</t>
  </si>
  <si>
    <t xml:space="preserve">СВО ∅90-2" </t>
  </si>
  <si>
    <t>Ед. Дължина в тротоар асфалт</t>
  </si>
  <si>
    <t xml:space="preserve">СВО ∅110-2" </t>
  </si>
  <si>
    <t>Доставка и монтаж на намалител ∅110-90-110 РЕ100 PN10</t>
  </si>
  <si>
    <t xml:space="preserve">СВО ∅110-2 1/2" </t>
  </si>
  <si>
    <t>Доставка и монтаж на коляно 90° ∅90 РЕ100 PN10</t>
  </si>
  <si>
    <t xml:space="preserve">Обект: </t>
  </si>
  <si>
    <t>Строеж:</t>
  </si>
  <si>
    <t xml:space="preserve">РЕКАПИТУЛАЦИЯ НА ДЪЛЖИНИТЕ И ЦЕНИТЕ </t>
  </si>
  <si>
    <t>ПО ОТДЕЛНИ УЧАСТЪЦИ И ЕТАПИ НА ИЗПЪЛНЕНИЕ</t>
  </si>
  <si>
    <t>Наименование на реконструирания уличен водопровод</t>
  </si>
  <si>
    <t>Местоположение на реконструирания участък</t>
  </si>
  <si>
    <t>(м‘)</t>
  </si>
  <si>
    <t>(лв. без ДДС)</t>
  </si>
  <si>
    <t>Етап (Обособена позиция) № 1:</t>
  </si>
  <si>
    <t>Уличен водопровод по ул.”Стара планина“</t>
  </si>
  <si>
    <t>от о.т.1032 до о.т.236а</t>
  </si>
  <si>
    <t>Уличен водопровод по ул.”Цар Симеон Велики“</t>
  </si>
  <si>
    <t>от о.т.264а до о.т.244</t>
  </si>
  <si>
    <t xml:space="preserve">Уличен водопровод по ул.”Росица” </t>
  </si>
  <si>
    <t>от о.т.907 до о.т.735</t>
  </si>
  <si>
    <t>от о.т.735 до връзка със същ.водопровод Ø160 PE - по ул."Велика и Георги Ченчеви"</t>
  </si>
  <si>
    <t>Разходи за СМР за част от етап (Обособена позиция) № 1:</t>
  </si>
  <si>
    <t>ДДС (20%):</t>
  </si>
  <si>
    <t>Количество</t>
  </si>
  <si>
    <t>Реконструкция на улични водопроводи в централната част на гр. Севлиево - в две обособени позиции</t>
  </si>
  <si>
    <t>Забележка:</t>
  </si>
  <si>
    <t>Попълват се само полетата с жълт цвят!</t>
  </si>
  <si>
    <t>Подпис и печат:</t>
  </si>
  <si>
    <t>(име и фамилия)</t>
  </si>
  <si>
    <t>(длъжност на представляващия участника)</t>
  </si>
  <si>
    <t>Шифър</t>
  </si>
  <si>
    <t>1</t>
  </si>
  <si>
    <t>2</t>
  </si>
  <si>
    <t>3</t>
  </si>
  <si>
    <t>4</t>
  </si>
  <si>
    <t>5</t>
  </si>
  <si>
    <t>6</t>
  </si>
  <si>
    <t>7</t>
  </si>
  <si>
    <t>Наименование</t>
  </si>
  <si>
    <t>Ед. Мярка</t>
  </si>
  <si>
    <t>Ед. Цена</t>
  </si>
  <si>
    <t>Стойност</t>
  </si>
  <si>
    <t xml:space="preserve"> Уличен водопровод по ул.”Росица” от ОТ 907 до ОТ 735 L= 90 m'</t>
  </si>
  <si>
    <t>Обособена позиция №</t>
  </si>
  <si>
    <t>Подобект:</t>
  </si>
  <si>
    <t>В Лева</t>
  </si>
  <si>
    <r>
      <t>m</t>
    </r>
    <r>
      <rPr>
        <vertAlign val="superscript"/>
        <sz val="11"/>
        <rFont val="Cambria"/>
        <family val="1"/>
        <charset val="204"/>
        <scheme val="major"/>
      </rPr>
      <t>2</t>
    </r>
  </si>
  <si>
    <r>
      <t>m</t>
    </r>
    <r>
      <rPr>
        <vertAlign val="superscript"/>
        <sz val="11"/>
        <rFont val="Cambria"/>
        <family val="1"/>
        <charset val="204"/>
        <scheme val="major"/>
      </rPr>
      <t>3</t>
    </r>
  </si>
  <si>
    <r>
      <t>Неплътно укрепване и разкрепване за основен водопровод  - 1,8 m</t>
    </r>
    <r>
      <rPr>
        <vertAlign val="superscript"/>
        <sz val="11"/>
        <rFont val="Cambria"/>
        <family val="1"/>
        <charset val="204"/>
        <scheme val="major"/>
      </rPr>
      <t>2</t>
    </r>
    <r>
      <rPr>
        <sz val="11"/>
        <rFont val="Cambria"/>
        <family val="1"/>
        <charset val="204"/>
        <scheme val="major"/>
      </rPr>
      <t>/m'</t>
    </r>
  </si>
  <si>
    <r>
      <t xml:space="preserve">КОЛИЧЕСТВЕНО-СТОЙНОСТНА СМЕТКА № </t>
    </r>
    <r>
      <rPr>
        <b/>
        <sz val="16"/>
        <color rgb="FFFF0000"/>
        <rFont val="Cambria"/>
        <family val="1"/>
        <charset val="204"/>
        <scheme val="major"/>
      </rPr>
      <t>1-I</t>
    </r>
  </si>
  <si>
    <t>Уличен водопровод по ул.”Росица” от ОТ 735 до връзка със същ.водопровод Ø160 PE По ул."Велика и Георги Ченчеви" L = 71 m'</t>
  </si>
  <si>
    <t>Уличен водопровод ул.Цар Симеон Велики от OT264a до ОТ244 L=225m'</t>
  </si>
  <si>
    <t>Уличен водопровод по ул.Стара планина (реп.път III-404) от OT 1032 до ОТ 236а  L = 231 m'</t>
  </si>
  <si>
    <r>
      <t xml:space="preserve">КОЛИЧЕСТВЕНО-СТОЙНОСТНА СМЕТКА № </t>
    </r>
    <r>
      <rPr>
        <b/>
        <sz val="16"/>
        <color rgb="FFFF0000"/>
        <rFont val="Cambria"/>
        <family val="1"/>
        <charset val="204"/>
        <scheme val="major"/>
      </rPr>
      <t>2-I</t>
    </r>
  </si>
  <si>
    <r>
      <t xml:space="preserve">КОЛИЧЕСТВЕНО-СТОЙНОСТНА СМЕТКА № </t>
    </r>
    <r>
      <rPr>
        <b/>
        <sz val="16"/>
        <color rgb="FFFF0000"/>
        <rFont val="Cambria"/>
        <family val="1"/>
        <charset val="204"/>
        <scheme val="major"/>
      </rPr>
      <t>3-I</t>
    </r>
  </si>
  <si>
    <r>
      <t xml:space="preserve">КОЛИЧЕСТВЕНО-СТОЙНОСТНА СМЕТКА № </t>
    </r>
    <r>
      <rPr>
        <b/>
        <sz val="16"/>
        <color rgb="FFFF0000"/>
        <rFont val="Cambria"/>
        <family val="1"/>
        <charset val="204"/>
        <scheme val="major"/>
      </rPr>
      <t>6-I</t>
    </r>
  </si>
  <si>
    <t>Образец № 9.1</t>
  </si>
  <si>
    <t>(до 5 % в/у разходите за СМР):</t>
  </si>
  <si>
    <t xml:space="preserve">Непредвидени разходи за част от етап (Обособена позиция) № 1 </t>
  </si>
  <si>
    <t>Нетна строителна стойност на строежа по обособена позиция № 1:</t>
  </si>
  <si>
    <t>Пълна строителна стойност на строежа по обособена позиция № 1 (с начислен и включен ДДС):</t>
  </si>
  <si>
    <t>КСС №</t>
  </si>
  <si>
    <t>1-I</t>
  </si>
  <si>
    <t>2-I</t>
  </si>
  <si>
    <t>3-I</t>
  </si>
  <si>
    <t>6-I</t>
  </si>
  <si>
    <t>Образец № 9.1.1</t>
  </si>
  <si>
    <t>Образец № 9.1.2</t>
  </si>
  <si>
    <t>Образец № 9.1.3</t>
  </si>
  <si>
    <t>Образец № 9.1.4</t>
  </si>
  <si>
    <t>ОПИС НА АНАЛИЗНИ ЦЕНИ НА ИЗПЪЛНИТЕЛЯ НА СМР</t>
  </si>
  <si>
    <t>Обект:</t>
  </si>
  <si>
    <t>М-ка</t>
  </si>
  <si>
    <t>8</t>
  </si>
  <si>
    <t>9</t>
  </si>
  <si>
    <t>10</t>
  </si>
  <si>
    <t>11</t>
  </si>
  <si>
    <t>12</t>
  </si>
  <si>
    <t>13</t>
  </si>
  <si>
    <t>14</t>
  </si>
  <si>
    <t>18</t>
  </si>
  <si>
    <t>25</t>
  </si>
  <si>
    <t>26</t>
  </si>
  <si>
    <t>27</t>
  </si>
  <si>
    <t>28</t>
  </si>
  <si>
    <t>31</t>
  </si>
  <si>
    <t>32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</si>
  <si>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</si>
  <si>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</si>
  <si>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</si>
  <si>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</si>
  <si>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</si>
  <si>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</si>
  <si>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</si>
  <si>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</si>
  <si>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</si>
  <si>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(длъжност на представляващия)</t>
  </si>
  <si>
    <t>Особена позиция №</t>
  </si>
  <si>
    <r>
      <t>m</t>
    </r>
    <r>
      <rPr>
        <vertAlign val="superscript"/>
        <sz val="10"/>
        <rFont val="Times New Roman"/>
        <family val="1"/>
        <charset val="204"/>
      </rPr>
      <t>3</t>
    </r>
  </si>
  <si>
    <r>
      <t>Неплътно укрепване и разкрепване за основен водопровод  - 1,8 m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/m'</t>
    </r>
  </si>
  <si>
    <r>
      <t>m</t>
    </r>
    <r>
      <rPr>
        <vertAlign val="superscript"/>
        <sz val="10"/>
        <rFont val="Times New Roman"/>
        <family val="1"/>
        <charset val="204"/>
      </rPr>
      <t>2</t>
    </r>
  </si>
  <si>
    <t>6.1</t>
  </si>
  <si>
    <t>6.2</t>
  </si>
  <si>
    <r>
      <t>m</t>
    </r>
    <r>
      <rPr>
        <vertAlign val="superscript"/>
        <sz val="10"/>
        <rFont val="Cambria"/>
        <family val="1"/>
        <charset val="204"/>
        <scheme val="major"/>
      </rPr>
      <t>2</t>
    </r>
  </si>
  <si>
    <r>
      <t>m</t>
    </r>
    <r>
      <rPr>
        <vertAlign val="superscript"/>
        <sz val="10"/>
        <rFont val="Cambria"/>
        <family val="1"/>
        <charset val="204"/>
        <scheme val="major"/>
      </rPr>
      <t>3</t>
    </r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</si>
  <si>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</si>
  <si>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</si>
  <si>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</si>
  <si>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</si>
  <si>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</si>
  <si>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</si>
  <si>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</si>
  <si>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</si>
  <si>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</si>
  <si>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29</t>
  </si>
  <si>
    <t>30</t>
  </si>
  <si>
    <t>33</t>
  </si>
  <si>
    <t>34</t>
  </si>
  <si>
    <t>35</t>
  </si>
  <si>
    <t>36</t>
  </si>
  <si>
    <t>46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</si>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</sst>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\ &quot;лв.&quot;"/>
    <numFmt numFmtId="166" formatCode="#,##0.00\ _л_в_."/>
    <numFmt numFmtId="167" formatCode="[$-402]General"/>
    <numFmt numFmtId="168" formatCode="[$-402]0.00"/>
  </numFmts>
  <fonts count="90" x14ac:knownFonts="1">
    <font>
      <sz val="10"/>
      <name val="Arial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4"/>
      <color theme="1"/>
      <name val="Times New Roman"/>
      <family val="1"/>
      <charset val="204"/>
    </font>
    <font>
      <b/>
      <sz val="4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b/>
      <sz val="11"/>
      <color theme="0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u/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0"/>
      <color theme="0"/>
      <name val="Cambria"/>
      <family val="1"/>
      <charset val="204"/>
      <scheme val="major"/>
    </font>
    <font>
      <sz val="10"/>
      <color theme="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1"/>
      <color rgb="FFFF0000"/>
      <name val="Cambria"/>
      <family val="1"/>
      <charset val="204"/>
      <scheme val="major"/>
    </font>
    <font>
      <b/>
      <i/>
      <u/>
      <sz val="11"/>
      <color rgb="FFFF000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4"/>
      <name val="Cambria"/>
      <family val="1"/>
      <charset val="204"/>
      <scheme val="major"/>
    </font>
    <font>
      <b/>
      <sz val="4"/>
      <color theme="0"/>
      <name val="Cambria"/>
      <family val="1"/>
      <charset val="204"/>
      <scheme val="major"/>
    </font>
    <font>
      <vertAlign val="superscript"/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b/>
      <i/>
      <u/>
      <sz val="12"/>
      <name val="Cambria"/>
      <family val="1"/>
      <charset val="204"/>
      <scheme val="major"/>
    </font>
    <font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theme="0"/>
      <name val="Cambria"/>
      <family val="1"/>
      <charset val="204"/>
      <scheme val="major"/>
    </font>
    <font>
      <b/>
      <sz val="12"/>
      <color theme="0"/>
      <name val="Cambria"/>
      <family val="1"/>
      <charset val="204"/>
      <scheme val="major"/>
    </font>
    <font>
      <sz val="11"/>
      <color indexed="8"/>
      <name val="Cambria"/>
      <family val="1"/>
      <charset val="204"/>
      <scheme val="major"/>
    </font>
    <font>
      <b/>
      <sz val="11"/>
      <color indexed="8"/>
      <name val="Cambria"/>
      <family val="1"/>
      <charset val="204"/>
      <scheme val="major"/>
    </font>
    <font>
      <i/>
      <sz val="6"/>
      <name val="Cambria"/>
      <family val="1"/>
      <charset val="204"/>
      <scheme val="major"/>
    </font>
    <font>
      <i/>
      <sz val="6"/>
      <color theme="0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sz val="4"/>
      <name val="Cambria"/>
      <family val="1"/>
      <charset val="204"/>
      <scheme val="major"/>
    </font>
    <font>
      <i/>
      <sz val="11"/>
      <color theme="0"/>
      <name val="Cambria"/>
      <family val="1"/>
      <charset val="204"/>
      <scheme val="major"/>
    </font>
    <font>
      <i/>
      <sz val="4"/>
      <color theme="0"/>
      <name val="Cambria"/>
      <family val="1"/>
      <charset val="204"/>
      <scheme val="major"/>
    </font>
    <font>
      <sz val="4"/>
      <color theme="0"/>
      <name val="Cambria"/>
      <family val="1"/>
      <charset val="204"/>
      <scheme val="major"/>
    </font>
    <font>
      <i/>
      <sz val="4"/>
      <name val="Times New Roman"/>
      <family val="1"/>
      <charset val="204"/>
    </font>
    <font>
      <sz val="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0"/>
      <name val="Cambria"/>
      <family val="1"/>
      <charset val="204"/>
      <scheme val="major"/>
    </font>
    <font>
      <i/>
      <sz val="10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name val="Cambria"/>
      <family val="1"/>
      <charset val="204"/>
      <scheme val="major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  <font>
      <sz val="4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u/>
      <sz val="10"/>
      <color rgb="FF00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vertAlign val="superscript"/>
      <sz val="10"/>
      <name val="Cambria"/>
      <family val="1"/>
      <charset val="204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3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 applyBorder="0" applyProtection="0"/>
  </cellStyleXfs>
  <cellXfs count="644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2" fontId="9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8" applyFont="1" applyBorder="1" applyAlignment="1">
      <alignment wrapText="1"/>
    </xf>
    <xf numFmtId="0" fontId="2" fillId="0" borderId="1" xfId="8" applyFont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7" applyFont="1" applyFill="1" applyBorder="1" applyAlignment="1">
      <alignment vertical="center" wrapText="1"/>
    </xf>
    <xf numFmtId="0" fontId="8" fillId="0" borderId="0" xfId="0" applyFont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17" xfId="0" applyFont="1" applyBorder="1" applyAlignment="1">
      <alignment horizontal="center"/>
    </xf>
    <xf numFmtId="0" fontId="15" fillId="0" borderId="0" xfId="0" applyFont="1" applyBorder="1"/>
    <xf numFmtId="2" fontId="19" fillId="9" borderId="16" xfId="0" applyNumberFormat="1" applyFont="1" applyFill="1" applyBorder="1" applyAlignment="1">
      <alignment horizontal="center" vertical="center" wrapText="1"/>
    </xf>
    <xf numFmtId="0" fontId="14" fillId="0" borderId="0" xfId="0" applyFont="1"/>
    <xf numFmtId="2" fontId="12" fillId="0" borderId="0" xfId="0" applyNumberFormat="1" applyFont="1" applyAlignment="1">
      <alignment horizontal="right"/>
    </xf>
    <xf numFmtId="1" fontId="15" fillId="0" borderId="17" xfId="0" applyNumberFormat="1" applyFont="1" applyBorder="1" applyAlignment="1">
      <alignment horizontal="center"/>
    </xf>
    <xf numFmtId="1" fontId="18" fillId="9" borderId="16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2" fillId="0" borderId="0" xfId="0" applyFont="1"/>
    <xf numFmtId="165" fontId="12" fillId="0" borderId="0" xfId="0" applyNumberFormat="1" applyFont="1"/>
    <xf numFmtId="165" fontId="14" fillId="0" borderId="0" xfId="0" applyNumberFormat="1" applyFont="1"/>
    <xf numFmtId="0" fontId="14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right"/>
    </xf>
    <xf numFmtId="0" fontId="23" fillId="0" borderId="0" xfId="0" applyFont="1" applyFill="1" applyBorder="1" applyAlignment="1">
      <alignment horizontal="right"/>
    </xf>
    <xf numFmtId="1" fontId="23" fillId="0" borderId="0" xfId="0" applyNumberFormat="1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horizontal="right"/>
    </xf>
    <xf numFmtId="0" fontId="23" fillId="0" borderId="0" xfId="0" applyFont="1" applyFill="1"/>
    <xf numFmtId="165" fontId="23" fillId="0" borderId="0" xfId="0" applyNumberFormat="1" applyFont="1" applyFill="1"/>
    <xf numFmtId="165" fontId="11" fillId="0" borderId="0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165" fontId="22" fillId="0" borderId="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2" fontId="2" fillId="5" borderId="8" xfId="0" applyNumberFormat="1" applyFont="1" applyFill="1" applyBorder="1" applyAlignment="1">
      <alignment horizontal="center" vertical="center" wrapText="1"/>
    </xf>
    <xf numFmtId="2" fontId="2" fillId="5" borderId="3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" fillId="7" borderId="5" xfId="0" applyNumberFormat="1" applyFont="1" applyFill="1" applyBorder="1" applyAlignment="1">
      <alignment horizontal="center" vertical="center" wrapText="1"/>
    </xf>
    <xf numFmtId="164" fontId="2" fillId="7" borderId="8" xfId="0" applyNumberFormat="1" applyFont="1" applyFill="1" applyBorder="1" applyAlignment="1">
      <alignment horizontal="center" vertical="center" wrapText="1"/>
    </xf>
    <xf numFmtId="2" fontId="2" fillId="7" borderId="8" xfId="0" applyNumberFormat="1" applyFont="1" applyFill="1" applyBorder="1" applyAlignment="1">
      <alignment horizontal="center" vertical="center" wrapText="1"/>
    </xf>
    <xf numFmtId="2" fontId="2" fillId="7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right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" xfId="101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8" fillId="0" borderId="1" xfId="101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2" fontId="10" fillId="0" borderId="0" xfId="0" applyNumberFormat="1" applyFont="1" applyBorder="1" applyAlignment="1">
      <alignment horizontal="righ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2" fillId="0" borderId="1" xfId="1022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2" fontId="1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left" vertical="center"/>
    </xf>
    <xf numFmtId="0" fontId="35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37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1" fillId="0" borderId="0" xfId="0" applyFont="1" applyBorder="1" applyAlignment="1">
      <alignment vertical="top" wrapText="1"/>
    </xf>
    <xf numFmtId="0" fontId="31" fillId="0" borderId="0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164" fontId="32" fillId="5" borderId="1" xfId="0" applyNumberFormat="1" applyFont="1" applyFill="1" applyBorder="1" applyAlignment="1">
      <alignment horizontal="center" vertical="center"/>
    </xf>
    <xf numFmtId="2" fontId="32" fillId="5" borderId="1" xfId="0" applyNumberFormat="1" applyFont="1" applyFill="1" applyBorder="1" applyAlignment="1">
      <alignment horizontal="center" vertical="center"/>
    </xf>
    <xf numFmtId="2" fontId="32" fillId="5" borderId="3" xfId="0" applyNumberFormat="1" applyFont="1" applyFill="1" applyBorder="1" applyAlignment="1">
      <alignment horizontal="center" vertical="center"/>
    </xf>
    <xf numFmtId="2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49" fontId="35" fillId="0" borderId="2" xfId="0" applyNumberFormat="1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164" fontId="31" fillId="5" borderId="1" xfId="0" applyNumberFormat="1" applyFont="1" applyFill="1" applyBorder="1" applyAlignment="1">
      <alignment horizontal="center" vertical="center"/>
    </xf>
    <xf numFmtId="2" fontId="31" fillId="5" borderId="1" xfId="0" applyNumberFormat="1" applyFont="1" applyFill="1" applyBorder="1" applyAlignment="1">
      <alignment horizontal="center" vertical="center"/>
    </xf>
    <xf numFmtId="2" fontId="31" fillId="5" borderId="3" xfId="0" applyNumberFormat="1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5" borderId="1" xfId="0" applyFont="1" applyFill="1" applyBorder="1" applyAlignment="1">
      <alignment horizontal="center" vertical="center"/>
    </xf>
    <xf numFmtId="164" fontId="43" fillId="5" borderId="1" xfId="0" applyNumberFormat="1" applyFont="1" applyFill="1" applyBorder="1" applyAlignment="1">
      <alignment horizontal="center" vertical="center"/>
    </xf>
    <xf numFmtId="2" fontId="43" fillId="5" borderId="1" xfId="0" applyNumberFormat="1" applyFont="1" applyFill="1" applyBorder="1" applyAlignment="1">
      <alignment horizontal="center" vertical="center"/>
    </xf>
    <xf numFmtId="2" fontId="43" fillId="5" borderId="3" xfId="0" applyNumberFormat="1" applyFont="1" applyFill="1" applyBorder="1" applyAlignment="1">
      <alignment horizontal="center" vertical="center"/>
    </xf>
    <xf numFmtId="2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35" fillId="11" borderId="1" xfId="0" applyFont="1" applyFill="1" applyBorder="1" applyAlignment="1">
      <alignment horizontal="center" vertical="center"/>
    </xf>
    <xf numFmtId="2" fontId="37" fillId="0" borderId="0" xfId="0" applyNumberFormat="1" applyFont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/>
    </xf>
    <xf numFmtId="0" fontId="32" fillId="7" borderId="1" xfId="0" applyFont="1" applyFill="1" applyBorder="1" applyAlignment="1">
      <alignment horizontal="center" vertical="center"/>
    </xf>
    <xf numFmtId="164" fontId="32" fillId="7" borderId="1" xfId="0" applyNumberFormat="1" applyFont="1" applyFill="1" applyBorder="1" applyAlignment="1">
      <alignment horizontal="center" vertical="center"/>
    </xf>
    <xf numFmtId="2" fontId="32" fillId="7" borderId="1" xfId="0" applyNumberFormat="1" applyFont="1" applyFill="1" applyBorder="1" applyAlignment="1">
      <alignment horizontal="center" vertical="center"/>
    </xf>
    <xf numFmtId="2" fontId="32" fillId="7" borderId="3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0" fontId="33" fillId="0" borderId="5" xfId="0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right" vertical="center"/>
    </xf>
    <xf numFmtId="0" fontId="32" fillId="0" borderId="2" xfId="0" applyFont="1" applyFill="1" applyBorder="1" applyAlignment="1">
      <alignment horizontal="right" vertical="center"/>
    </xf>
    <xf numFmtId="164" fontId="32" fillId="3" borderId="1" xfId="0" applyNumberFormat="1" applyFont="1" applyFill="1" applyBorder="1" applyAlignment="1">
      <alignment horizontal="center" vertical="center"/>
    </xf>
    <xf numFmtId="164" fontId="32" fillId="4" borderId="1" xfId="0" applyNumberFormat="1" applyFont="1" applyFill="1" applyBorder="1" applyAlignment="1">
      <alignment horizontal="center" vertical="center"/>
    </xf>
    <xf numFmtId="164" fontId="32" fillId="0" borderId="1" xfId="0" applyNumberFormat="1" applyFont="1" applyFill="1" applyBorder="1" applyAlignment="1">
      <alignment horizontal="center" vertical="center"/>
    </xf>
    <xf numFmtId="164" fontId="32" fillId="0" borderId="3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right" vertical="center"/>
    </xf>
    <xf numFmtId="0" fontId="32" fillId="5" borderId="1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right" vertical="center"/>
    </xf>
    <xf numFmtId="164" fontId="32" fillId="0" borderId="0" xfId="0" applyNumberFormat="1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right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top"/>
    </xf>
    <xf numFmtId="2" fontId="35" fillId="0" borderId="1" xfId="0" applyNumberFormat="1" applyFont="1" applyFill="1" applyBorder="1" applyAlignment="1">
      <alignment vertical="top" wrapText="1"/>
    </xf>
    <xf numFmtId="2" fontId="33" fillId="0" borderId="1" xfId="0" applyNumberFormat="1" applyFont="1" applyFill="1" applyBorder="1" applyAlignment="1">
      <alignment horizontal="right" vertical="top"/>
    </xf>
    <xf numFmtId="2" fontId="37" fillId="0" borderId="0" xfId="0" applyNumberFormat="1" applyFont="1" applyBorder="1" applyAlignment="1">
      <alignment horizontal="center" vertical="top"/>
    </xf>
    <xf numFmtId="0" fontId="32" fillId="0" borderId="10" xfId="0" applyFont="1" applyFill="1" applyBorder="1" applyAlignment="1">
      <alignment horizontal="right" vertical="top"/>
    </xf>
    <xf numFmtId="0" fontId="32" fillId="0" borderId="0" xfId="0" applyFont="1" applyFill="1" applyBorder="1" applyAlignment="1">
      <alignment horizontal="center" vertical="top"/>
    </xf>
    <xf numFmtId="0" fontId="32" fillId="0" borderId="0" xfId="0" applyFont="1" applyFill="1" applyAlignment="1">
      <alignment horizontal="center" vertical="top"/>
    </xf>
    <xf numFmtId="2" fontId="32" fillId="0" borderId="0" xfId="0" applyNumberFormat="1" applyFont="1" applyFill="1" applyAlignment="1">
      <alignment horizontal="center" vertical="top"/>
    </xf>
    <xf numFmtId="164" fontId="32" fillId="0" borderId="0" xfId="0" applyNumberFormat="1" applyFont="1" applyFill="1" applyBorder="1" applyAlignment="1">
      <alignment horizontal="center" vertical="top"/>
    </xf>
    <xf numFmtId="0" fontId="33" fillId="0" borderId="0" xfId="0" applyFont="1" applyFill="1" applyAlignment="1">
      <alignment horizontal="center" vertical="top"/>
    </xf>
    <xf numFmtId="0" fontId="33" fillId="0" borderId="1" xfId="101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 wrapText="1"/>
    </xf>
    <xf numFmtId="2" fontId="32" fillId="0" borderId="0" xfId="0" applyNumberFormat="1" applyFont="1" applyFill="1" applyAlignment="1">
      <alignment horizontal="center" vertical="center"/>
    </xf>
    <xf numFmtId="0" fontId="45" fillId="0" borderId="1" xfId="101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left" vertical="center" wrapText="1"/>
    </xf>
    <xf numFmtId="1" fontId="32" fillId="0" borderId="1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/>
    </xf>
    <xf numFmtId="0" fontId="33" fillId="0" borderId="0" xfId="0" applyFont="1" applyFill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/>
    </xf>
    <xf numFmtId="0" fontId="33" fillId="0" borderId="1" xfId="3" applyFont="1" applyFill="1" applyBorder="1" applyAlignment="1">
      <alignment horizontal="left" vertical="center" wrapText="1"/>
    </xf>
    <xf numFmtId="2" fontId="46" fillId="0" borderId="1" xfId="0" applyNumberFormat="1" applyFont="1" applyFill="1" applyBorder="1" applyAlignment="1">
      <alignment horizontal="right" vertical="center"/>
    </xf>
    <xf numFmtId="2" fontId="37" fillId="0" borderId="0" xfId="0" applyNumberFormat="1" applyFont="1" applyBorder="1" applyAlignment="1">
      <alignment horizontal="center" vertical="center" wrapText="1"/>
    </xf>
    <xf numFmtId="0" fontId="33" fillId="0" borderId="1" xfId="5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 vertical="center"/>
    </xf>
    <xf numFmtId="0" fontId="33" fillId="0" borderId="1" xfId="7" applyFont="1" applyFill="1" applyBorder="1" applyAlignment="1">
      <alignment vertical="center" wrapText="1"/>
    </xf>
    <xf numFmtId="0" fontId="33" fillId="0" borderId="5" xfId="0" applyFont="1" applyBorder="1" applyAlignment="1">
      <alignment horizontal="center" vertical="center" wrapText="1"/>
    </xf>
    <xf numFmtId="2" fontId="46" fillId="0" borderId="1" xfId="0" applyNumberFormat="1" applyFont="1" applyFill="1" applyBorder="1" applyAlignment="1">
      <alignment horizontal="right" vertical="center" wrapText="1"/>
    </xf>
    <xf numFmtId="2" fontId="36" fillId="0" borderId="0" xfId="0" applyNumberFormat="1" applyFont="1" applyBorder="1" applyAlignment="1">
      <alignment horizontal="right" vertical="center"/>
    </xf>
    <xf numFmtId="0" fontId="38" fillId="0" borderId="0" xfId="0" applyFont="1" applyFill="1" applyBorder="1" applyAlignment="1">
      <alignment horizontal="center"/>
    </xf>
    <xf numFmtId="0" fontId="33" fillId="0" borderId="1" xfId="0" applyFont="1" applyBorder="1" applyAlignment="1">
      <alignment horizontal="left"/>
    </xf>
    <xf numFmtId="1" fontId="33" fillId="0" borderId="1" xfId="0" applyNumberFormat="1" applyFont="1" applyFill="1" applyBorder="1" applyAlignment="1">
      <alignment horizontal="right" vertical="center"/>
    </xf>
    <xf numFmtId="2" fontId="37" fillId="0" borderId="0" xfId="0" applyNumberFormat="1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0" borderId="1" xfId="8" applyFont="1" applyBorder="1" applyAlignment="1">
      <alignment wrapText="1"/>
    </xf>
    <xf numFmtId="0" fontId="33" fillId="0" borderId="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right"/>
    </xf>
    <xf numFmtId="0" fontId="38" fillId="0" borderId="0" xfId="0" applyFont="1"/>
    <xf numFmtId="2" fontId="35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Alignment="1">
      <alignment horizontal="right"/>
    </xf>
    <xf numFmtId="49" fontId="48" fillId="0" borderId="0" xfId="0" applyNumberFormat="1" applyFont="1" applyFill="1" applyAlignment="1">
      <alignment horizontal="left" vertical="center"/>
    </xf>
    <xf numFmtId="166" fontId="49" fillId="0" borderId="0" xfId="0" applyNumberFormat="1" applyFont="1" applyFill="1" applyAlignment="1">
      <alignment horizontal="right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166" fontId="51" fillId="0" borderId="0" xfId="0" applyNumberFormat="1" applyFont="1" applyFill="1" applyBorder="1" applyAlignment="1">
      <alignment horizontal="center" vertical="center"/>
    </xf>
    <xf numFmtId="166" fontId="50" fillId="0" borderId="0" xfId="0" applyNumberFormat="1" applyFont="1" applyFill="1" applyAlignment="1">
      <alignment horizontal="center" vertical="center"/>
    </xf>
    <xf numFmtId="2" fontId="50" fillId="0" borderId="0" xfId="0" applyNumberFormat="1" applyFont="1" applyFill="1" applyAlignment="1">
      <alignment horizontal="center" vertical="center"/>
    </xf>
    <xf numFmtId="2" fontId="51" fillId="0" borderId="0" xfId="0" applyNumberFormat="1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166" fontId="33" fillId="0" borderId="0" xfId="0" applyNumberFormat="1" applyFont="1" applyFill="1" applyAlignment="1">
      <alignment horizontal="right" vertical="center"/>
    </xf>
    <xf numFmtId="166" fontId="31" fillId="0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Alignment="1">
      <alignment horizontal="center" vertical="center"/>
    </xf>
    <xf numFmtId="2" fontId="31" fillId="0" borderId="0" xfId="0" applyNumberFormat="1" applyFont="1" applyFill="1" applyAlignment="1">
      <alignment horizontal="center" vertical="center"/>
    </xf>
    <xf numFmtId="0" fontId="37" fillId="0" borderId="0" xfId="0" applyFont="1" applyFill="1" applyBorder="1" applyAlignment="1" applyProtection="1">
      <protection locked="0"/>
    </xf>
    <xf numFmtId="0" fontId="37" fillId="0" borderId="0" xfId="0" applyFont="1"/>
    <xf numFmtId="0" fontId="37" fillId="0" borderId="0" xfId="0" applyFont="1" applyFill="1"/>
    <xf numFmtId="166" fontId="36" fillId="0" borderId="0" xfId="0" applyNumberFormat="1" applyFont="1"/>
    <xf numFmtId="166" fontId="37" fillId="0" borderId="0" xfId="0" applyNumberFormat="1" applyFont="1"/>
    <xf numFmtId="2" fontId="37" fillId="0" borderId="0" xfId="0" applyNumberFormat="1" applyFont="1"/>
    <xf numFmtId="2" fontId="36" fillId="0" borderId="0" xfId="0" applyNumberFormat="1" applyFont="1"/>
    <xf numFmtId="49" fontId="38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Fill="1" applyBorder="1" applyAlignment="1">
      <alignment horizontal="right"/>
    </xf>
    <xf numFmtId="166" fontId="38" fillId="0" borderId="0" xfId="0" applyNumberFormat="1" applyFont="1" applyAlignment="1" applyProtection="1">
      <alignment horizontal="right"/>
      <protection locked="0"/>
    </xf>
    <xf numFmtId="166" fontId="37" fillId="0" borderId="0" xfId="0" applyNumberFormat="1" applyFont="1" applyAlignment="1" applyProtection="1">
      <alignment horizontal="right"/>
      <protection locked="0"/>
    </xf>
    <xf numFmtId="49" fontId="33" fillId="0" borderId="0" xfId="0" applyNumberFormat="1" applyFont="1" applyAlignment="1">
      <alignment vertical="center"/>
    </xf>
    <xf numFmtId="49" fontId="33" fillId="0" borderId="0" xfId="0" applyNumberFormat="1" applyFont="1" applyAlignment="1">
      <alignment horizontal="left" vertical="center"/>
    </xf>
    <xf numFmtId="0" fontId="37" fillId="0" borderId="0" xfId="0" applyFont="1" applyFill="1" applyBorder="1" applyAlignment="1"/>
    <xf numFmtId="0" fontId="55" fillId="0" borderId="0" xfId="0" applyFont="1" applyBorder="1" applyAlignment="1" applyProtection="1">
      <alignment vertical="center"/>
      <protection locked="0"/>
    </xf>
    <xf numFmtId="0" fontId="38" fillId="0" borderId="0" xfId="0" applyFont="1" applyAlignment="1">
      <alignment horizontal="right"/>
    </xf>
    <xf numFmtId="0" fontId="56" fillId="0" borderId="0" xfId="0" applyFont="1" applyFill="1" applyBorder="1" applyAlignment="1">
      <alignment horizontal="right" vertical="center"/>
    </xf>
    <xf numFmtId="166" fontId="56" fillId="0" borderId="0" xfId="0" applyNumberFormat="1" applyFont="1" applyAlignment="1" applyProtection="1">
      <alignment horizontal="right" vertical="center"/>
      <protection locked="0"/>
    </xf>
    <xf numFmtId="0" fontId="37" fillId="0" borderId="0" xfId="0" applyFont="1" applyProtection="1">
      <protection locked="0"/>
    </xf>
    <xf numFmtId="0" fontId="55" fillId="0" borderId="0" xfId="0" applyFont="1" applyFill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33" fillId="0" borderId="0" xfId="8" applyFont="1" applyBorder="1" applyAlignment="1">
      <alignment wrapText="1"/>
    </xf>
    <xf numFmtId="0" fontId="33" fillId="0" borderId="0" xfId="0" applyFont="1" applyFill="1" applyAlignment="1">
      <alignment vertical="center"/>
    </xf>
    <xf numFmtId="0" fontId="33" fillId="8" borderId="1" xfId="0" applyFont="1" applyFill="1" applyBorder="1" applyAlignment="1" applyProtection="1">
      <alignment horizontal="center" vertical="center"/>
      <protection locked="0"/>
    </xf>
    <xf numFmtId="0" fontId="33" fillId="8" borderId="1" xfId="0" applyFont="1" applyFill="1" applyBorder="1" applyAlignment="1" applyProtection="1">
      <alignment horizontal="center" vertical="top" wrapText="1"/>
      <protection locked="0"/>
    </xf>
    <xf numFmtId="0" fontId="33" fillId="8" borderId="2" xfId="0" applyFont="1" applyFill="1" applyBorder="1" applyAlignment="1" applyProtection="1">
      <alignment horizontal="center" vertical="center" wrapText="1"/>
      <protection locked="0"/>
    </xf>
    <xf numFmtId="2" fontId="33" fillId="8" borderId="1" xfId="0" applyNumberFormat="1" applyFont="1" applyFill="1" applyBorder="1" applyAlignment="1" applyProtection="1">
      <alignment horizontal="center" vertical="center"/>
      <protection locked="0"/>
    </xf>
    <xf numFmtId="2" fontId="33" fillId="8" borderId="1" xfId="1009" applyNumberFormat="1" applyFont="1" applyFill="1" applyBorder="1" applyAlignment="1" applyProtection="1">
      <alignment horizontal="center" vertical="center"/>
      <protection locked="0"/>
    </xf>
    <xf numFmtId="2" fontId="33" fillId="0" borderId="1" xfId="0" applyNumberFormat="1" applyFont="1" applyFill="1" applyBorder="1" applyAlignment="1" applyProtection="1">
      <alignment vertical="top"/>
      <protection locked="0"/>
    </xf>
    <xf numFmtId="2" fontId="33" fillId="8" borderId="1" xfId="1011" applyNumberFormat="1" applyFont="1" applyFill="1" applyBorder="1" applyAlignment="1" applyProtection="1">
      <alignment horizontal="center" vertical="center"/>
      <protection locked="0"/>
    </xf>
    <xf numFmtId="2" fontId="45" fillId="8" borderId="1" xfId="1011" applyNumberFormat="1" applyFont="1" applyFill="1" applyBorder="1" applyAlignment="1" applyProtection="1">
      <alignment horizontal="center" vertical="center"/>
      <protection locked="0"/>
    </xf>
    <xf numFmtId="2" fontId="45" fillId="8" borderId="1" xfId="1012" applyNumberFormat="1" applyFont="1" applyFill="1" applyBorder="1" applyAlignment="1" applyProtection="1">
      <alignment horizontal="center" vertical="center"/>
      <protection locked="0"/>
    </xf>
    <xf numFmtId="2" fontId="45" fillId="8" borderId="1" xfId="1013" applyNumberFormat="1" applyFont="1" applyFill="1" applyBorder="1" applyAlignment="1" applyProtection="1">
      <alignment horizontal="center" vertical="center"/>
      <protection locked="0"/>
    </xf>
    <xf numFmtId="2" fontId="33" fillId="8" borderId="1" xfId="1014" applyNumberFormat="1" applyFont="1" applyFill="1" applyBorder="1" applyAlignment="1" applyProtection="1">
      <alignment horizontal="center" vertical="center"/>
      <protection locked="0"/>
    </xf>
    <xf numFmtId="2" fontId="33" fillId="8" borderId="1" xfId="1015" applyNumberFormat="1" applyFont="1" applyFill="1" applyBorder="1" applyAlignment="1" applyProtection="1">
      <alignment horizontal="center" vertical="center"/>
      <protection locked="0"/>
    </xf>
    <xf numFmtId="2" fontId="33" fillId="8" borderId="1" xfId="1016" applyNumberFormat="1" applyFont="1" applyFill="1" applyBorder="1" applyAlignment="1" applyProtection="1">
      <alignment horizontal="center" vertical="center"/>
      <protection locked="0"/>
    </xf>
    <xf numFmtId="2" fontId="33" fillId="8" borderId="1" xfId="1017" applyNumberFormat="1" applyFont="1" applyFill="1" applyBorder="1" applyAlignment="1" applyProtection="1">
      <alignment horizontal="center" vertical="center"/>
      <protection locked="0"/>
    </xf>
    <xf numFmtId="2" fontId="33" fillId="8" borderId="1" xfId="1024" applyNumberFormat="1" applyFont="1" applyFill="1" applyBorder="1" applyAlignment="1" applyProtection="1">
      <alignment horizontal="center" vertical="center"/>
      <protection locked="0"/>
    </xf>
    <xf numFmtId="2" fontId="33" fillId="8" borderId="1" xfId="1033" applyNumberFormat="1" applyFont="1" applyFill="1" applyBorder="1" applyAlignment="1" applyProtection="1">
      <alignment horizontal="center" vertical="center"/>
      <protection locked="0"/>
    </xf>
    <xf numFmtId="2" fontId="33" fillId="8" borderId="1" xfId="1031" applyNumberFormat="1" applyFont="1" applyFill="1" applyBorder="1" applyAlignment="1" applyProtection="1">
      <alignment horizontal="center" vertical="center"/>
      <protection locked="0"/>
    </xf>
    <xf numFmtId="2" fontId="33" fillId="8" borderId="1" xfId="1028" applyNumberFormat="1" applyFont="1" applyFill="1" applyBorder="1" applyAlignment="1" applyProtection="1">
      <alignment horizontal="center" vertical="center"/>
      <protection locked="0"/>
    </xf>
    <xf numFmtId="2" fontId="33" fillId="8" borderId="1" xfId="1027" applyNumberFormat="1" applyFont="1" applyFill="1" applyBorder="1" applyAlignment="1" applyProtection="1">
      <alignment horizontal="center" vertical="center"/>
      <protection locked="0"/>
    </xf>
    <xf numFmtId="2" fontId="33" fillId="8" borderId="1" xfId="1025" applyNumberFormat="1" applyFont="1" applyFill="1" applyBorder="1" applyAlignment="1" applyProtection="1">
      <alignment horizontal="center" vertical="center"/>
      <protection locked="0"/>
    </xf>
    <xf numFmtId="2" fontId="33" fillId="8" borderId="1" xfId="1034" applyNumberFormat="1" applyFont="1" applyFill="1" applyBorder="1" applyAlignment="1" applyProtection="1">
      <alignment horizontal="center" vertical="center"/>
      <protection locked="0"/>
    </xf>
    <xf numFmtId="0" fontId="33" fillId="0" borderId="1" xfId="0" applyFont="1" applyBorder="1" applyAlignment="1">
      <alignment horizontal="right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right" vertical="center"/>
    </xf>
    <xf numFmtId="0" fontId="35" fillId="0" borderId="1" xfId="0" applyFont="1" applyBorder="1" applyAlignment="1">
      <alignment horizontal="right" vertical="center"/>
    </xf>
    <xf numFmtId="2" fontId="33" fillId="0" borderId="3" xfId="0" applyNumberFormat="1" applyFont="1" applyFill="1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2" fontId="33" fillId="0" borderId="13" xfId="0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right" vertical="center"/>
    </xf>
    <xf numFmtId="0" fontId="33" fillId="0" borderId="2" xfId="1010" applyFont="1" applyFill="1" applyBorder="1" applyAlignment="1">
      <alignment horizontal="left" vertical="center"/>
    </xf>
    <xf numFmtId="0" fontId="60" fillId="0" borderId="0" xfId="0" applyFont="1" applyFill="1" applyAlignment="1">
      <alignment horizontal="center" vertical="center"/>
    </xf>
    <xf numFmtId="2" fontId="33" fillId="8" borderId="3" xfId="0" applyNumberFormat="1" applyFont="1" applyFill="1" applyBorder="1" applyAlignment="1" applyProtection="1">
      <alignment horizontal="center" vertical="center"/>
      <protection locked="0"/>
    </xf>
    <xf numFmtId="2" fontId="33" fillId="8" borderId="3" xfId="1009" applyNumberFormat="1" applyFont="1" applyFill="1" applyBorder="1" applyAlignment="1" applyProtection="1">
      <alignment horizontal="center" vertical="center"/>
      <protection locked="0"/>
    </xf>
    <xf numFmtId="0" fontId="33" fillId="8" borderId="1" xfId="0" applyFont="1" applyFill="1" applyBorder="1" applyAlignment="1" applyProtection="1">
      <alignment horizontal="center" vertical="center" wrapText="1"/>
      <protection locked="0"/>
    </xf>
    <xf numFmtId="2" fontId="33" fillId="8" borderId="3" xfId="1011" applyNumberFormat="1" applyFont="1" applyFill="1" applyBorder="1" applyAlignment="1" applyProtection="1">
      <alignment horizontal="center" vertical="center"/>
      <protection locked="0"/>
    </xf>
    <xf numFmtId="2" fontId="45" fillId="8" borderId="3" xfId="1011" applyNumberFormat="1" applyFont="1" applyFill="1" applyBorder="1" applyAlignment="1" applyProtection="1">
      <alignment horizontal="center" vertical="center"/>
      <protection locked="0"/>
    </xf>
    <xf numFmtId="2" fontId="45" fillId="8" borderId="3" xfId="1012" applyNumberFormat="1" applyFont="1" applyFill="1" applyBorder="1" applyAlignment="1" applyProtection="1">
      <alignment horizontal="center" vertical="center"/>
      <protection locked="0"/>
    </xf>
    <xf numFmtId="2" fontId="45" fillId="8" borderId="3" xfId="1013" applyNumberFormat="1" applyFont="1" applyFill="1" applyBorder="1" applyAlignment="1" applyProtection="1">
      <alignment horizontal="center" vertical="center"/>
      <protection locked="0"/>
    </xf>
    <xf numFmtId="2" fontId="33" fillId="8" borderId="3" xfId="1014" applyNumberFormat="1" applyFont="1" applyFill="1" applyBorder="1" applyAlignment="1" applyProtection="1">
      <alignment horizontal="center" vertical="center"/>
      <protection locked="0"/>
    </xf>
    <xf numFmtId="2" fontId="33" fillId="8" borderId="3" xfId="1015" applyNumberFormat="1" applyFont="1" applyFill="1" applyBorder="1" applyAlignment="1" applyProtection="1">
      <alignment horizontal="center" vertical="center"/>
      <protection locked="0"/>
    </xf>
    <xf numFmtId="2" fontId="33" fillId="8" borderId="3" xfId="1016" applyNumberFormat="1" applyFont="1" applyFill="1" applyBorder="1" applyAlignment="1" applyProtection="1">
      <alignment horizontal="center" vertical="center"/>
      <protection locked="0"/>
    </xf>
    <xf numFmtId="2" fontId="33" fillId="8" borderId="3" xfId="1017" applyNumberFormat="1" applyFont="1" applyFill="1" applyBorder="1" applyAlignment="1" applyProtection="1">
      <alignment horizontal="center" vertical="center"/>
      <protection locked="0"/>
    </xf>
    <xf numFmtId="2" fontId="33" fillId="8" borderId="3" xfId="1024" applyNumberFormat="1" applyFont="1" applyFill="1" applyBorder="1" applyAlignment="1" applyProtection="1">
      <alignment horizontal="center" vertical="center"/>
      <protection locked="0"/>
    </xf>
    <xf numFmtId="2" fontId="33" fillId="8" borderId="3" xfId="1033" applyNumberFormat="1" applyFont="1" applyFill="1" applyBorder="1" applyAlignment="1" applyProtection="1">
      <alignment horizontal="center" vertical="center"/>
      <protection locked="0"/>
    </xf>
    <xf numFmtId="2" fontId="33" fillId="8" borderId="3" xfId="1031" applyNumberFormat="1" applyFont="1" applyFill="1" applyBorder="1" applyAlignment="1" applyProtection="1">
      <alignment horizontal="center" vertical="center"/>
      <protection locked="0"/>
    </xf>
    <xf numFmtId="2" fontId="33" fillId="8" borderId="3" xfId="1028" applyNumberFormat="1" applyFont="1" applyFill="1" applyBorder="1" applyAlignment="1" applyProtection="1">
      <alignment horizontal="center" vertical="center"/>
      <protection locked="0"/>
    </xf>
    <xf numFmtId="2" fontId="33" fillId="8" borderId="3" xfId="1026" applyNumberFormat="1" applyFont="1" applyFill="1" applyBorder="1" applyAlignment="1" applyProtection="1">
      <alignment horizontal="center" vertical="center"/>
      <protection locked="0"/>
    </xf>
    <xf numFmtId="2" fontId="33" fillId="8" borderId="3" xfId="1025" applyNumberFormat="1" applyFont="1" applyFill="1" applyBorder="1" applyAlignment="1" applyProtection="1">
      <alignment horizontal="center" vertical="center"/>
      <protection locked="0"/>
    </xf>
    <xf numFmtId="2" fontId="33" fillId="8" borderId="3" xfId="1034" applyNumberFormat="1" applyFont="1" applyFill="1" applyBorder="1" applyAlignment="1" applyProtection="1">
      <alignment horizontal="center" vertical="center"/>
      <protection locked="0"/>
    </xf>
    <xf numFmtId="2" fontId="35" fillId="0" borderId="15" xfId="0" applyNumberFormat="1" applyFont="1" applyFill="1" applyBorder="1" applyAlignment="1">
      <alignment horizontal="right" vertical="center"/>
    </xf>
    <xf numFmtId="2" fontId="33" fillId="0" borderId="0" xfId="0" applyNumberFormat="1" applyFont="1" applyFill="1" applyBorder="1" applyAlignment="1">
      <alignment horizontal="right" vertical="center"/>
    </xf>
    <xf numFmtId="0" fontId="38" fillId="0" borderId="0" xfId="0" applyFont="1" applyAlignment="1" applyProtection="1">
      <alignment horizontal="right" vertical="center"/>
      <protection locked="0"/>
    </xf>
    <xf numFmtId="0" fontId="38" fillId="0" borderId="0" xfId="0" applyFont="1" applyFill="1" applyBorder="1" applyAlignment="1" applyProtection="1">
      <alignment horizontal="right"/>
      <protection locked="0"/>
    </xf>
    <xf numFmtId="0" fontId="38" fillId="0" borderId="0" xfId="0" applyFont="1" applyAlignment="1" applyProtection="1">
      <alignment horizontal="right"/>
      <protection locked="0"/>
    </xf>
    <xf numFmtId="0" fontId="56" fillId="0" borderId="0" xfId="0" applyFont="1" applyFill="1" applyBorder="1" applyAlignment="1" applyProtection="1">
      <alignment horizontal="right" vertical="center"/>
      <protection locked="0"/>
    </xf>
    <xf numFmtId="0" fontId="31" fillId="0" borderId="0" xfId="0" applyFont="1" applyAlignment="1">
      <alignment horizontal="right" vertical="top" wrapText="1"/>
    </xf>
    <xf numFmtId="0" fontId="31" fillId="0" borderId="0" xfId="0" applyFont="1" applyFill="1" applyBorder="1" applyAlignment="1">
      <alignment horizontal="right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right" vertical="center"/>
    </xf>
    <xf numFmtId="164" fontId="32" fillId="5" borderId="5" xfId="0" applyNumberFormat="1" applyFont="1" applyFill="1" applyBorder="1" applyAlignment="1">
      <alignment horizontal="center" vertical="center"/>
    </xf>
    <xf numFmtId="164" fontId="32" fillId="5" borderId="8" xfId="0" applyNumberFormat="1" applyFont="1" applyFill="1" applyBorder="1" applyAlignment="1">
      <alignment horizontal="center" vertical="center"/>
    </xf>
    <xf numFmtId="2" fontId="32" fillId="5" borderId="8" xfId="0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right" vertical="center"/>
    </xf>
    <xf numFmtId="0" fontId="32" fillId="0" borderId="14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right" vertical="center"/>
    </xf>
    <xf numFmtId="0" fontId="63" fillId="0" borderId="14" xfId="0" applyFont="1" applyFill="1" applyBorder="1" applyAlignment="1">
      <alignment horizontal="center" vertical="center"/>
    </xf>
    <xf numFmtId="0" fontId="63" fillId="5" borderId="1" xfId="0" applyFont="1" applyFill="1" applyBorder="1" applyAlignment="1">
      <alignment horizontal="center" vertical="center"/>
    </xf>
    <xf numFmtId="164" fontId="63" fillId="5" borderId="5" xfId="0" applyNumberFormat="1" applyFont="1" applyFill="1" applyBorder="1" applyAlignment="1">
      <alignment horizontal="center" vertical="center"/>
    </xf>
    <xf numFmtId="164" fontId="63" fillId="5" borderId="8" xfId="0" applyNumberFormat="1" applyFont="1" applyFill="1" applyBorder="1" applyAlignment="1">
      <alignment horizontal="center" vertical="center"/>
    </xf>
    <xf numFmtId="2" fontId="63" fillId="5" borderId="8" xfId="0" applyNumberFormat="1" applyFont="1" applyFill="1" applyBorder="1" applyAlignment="1">
      <alignment horizontal="center" vertical="center"/>
    </xf>
    <xf numFmtId="2" fontId="63" fillId="5" borderId="3" xfId="0" applyNumberFormat="1" applyFont="1" applyFill="1" applyBorder="1" applyAlignment="1">
      <alignment horizontal="center" vertical="center"/>
    </xf>
    <xf numFmtId="2" fontId="63" fillId="0" borderId="0" xfId="0" applyNumberFormat="1" applyFont="1" applyFill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2" fontId="37" fillId="0" borderId="0" xfId="0" applyNumberFormat="1" applyFont="1" applyBorder="1" applyAlignment="1">
      <alignment horizontal="right" vertical="center"/>
    </xf>
    <xf numFmtId="164" fontId="32" fillId="7" borderId="5" xfId="0" applyNumberFormat="1" applyFont="1" applyFill="1" applyBorder="1" applyAlignment="1">
      <alignment horizontal="center" vertical="center"/>
    </xf>
    <xf numFmtId="164" fontId="32" fillId="7" borderId="8" xfId="0" applyNumberFormat="1" applyFont="1" applyFill="1" applyBorder="1" applyAlignment="1">
      <alignment horizontal="center" vertical="center"/>
    </xf>
    <xf numFmtId="2" fontId="32" fillId="7" borderId="8" xfId="0" applyNumberFormat="1" applyFont="1" applyFill="1" applyBorder="1" applyAlignment="1">
      <alignment horizontal="center" vertical="center"/>
    </xf>
    <xf numFmtId="164" fontId="32" fillId="3" borderId="5" xfId="0" applyNumberFormat="1" applyFont="1" applyFill="1" applyBorder="1" applyAlignment="1">
      <alignment horizontal="center" vertical="center"/>
    </xf>
    <xf numFmtId="164" fontId="32" fillId="4" borderId="8" xfId="0" applyNumberFormat="1" applyFont="1" applyFill="1" applyBorder="1" applyAlignment="1">
      <alignment horizontal="center" vertical="center"/>
    </xf>
    <xf numFmtId="164" fontId="32" fillId="0" borderId="8" xfId="0" applyNumberFormat="1" applyFont="1" applyFill="1" applyBorder="1" applyAlignment="1">
      <alignment horizontal="center" vertical="center"/>
    </xf>
    <xf numFmtId="164" fontId="32" fillId="5" borderId="9" xfId="0" applyNumberFormat="1" applyFont="1" applyFill="1" applyBorder="1" applyAlignment="1">
      <alignment horizontal="center" vertical="center"/>
    </xf>
    <xf numFmtId="164" fontId="32" fillId="5" borderId="10" xfId="0" applyNumberFormat="1" applyFont="1" applyFill="1" applyBorder="1" applyAlignment="1">
      <alignment horizontal="center" vertical="center"/>
    </xf>
    <xf numFmtId="0" fontId="32" fillId="7" borderId="5" xfId="0" applyFont="1" applyFill="1" applyBorder="1" applyAlignment="1">
      <alignment horizontal="center" vertical="center"/>
    </xf>
    <xf numFmtId="0" fontId="32" fillId="7" borderId="8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right" vertical="center"/>
    </xf>
    <xf numFmtId="2" fontId="37" fillId="0" borderId="0" xfId="0" applyNumberFormat="1" applyFont="1" applyBorder="1" applyAlignment="1">
      <alignment horizontal="right" vertical="center" wrapText="1"/>
    </xf>
    <xf numFmtId="2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right" vertical="center"/>
    </xf>
    <xf numFmtId="0" fontId="38" fillId="0" borderId="0" xfId="0" applyFont="1" applyFill="1" applyAlignment="1">
      <alignment horizontal="right" vertical="center"/>
    </xf>
    <xf numFmtId="0" fontId="38" fillId="0" borderId="0" xfId="0" applyFont="1" applyFill="1" applyAlignment="1">
      <alignment horizontal="right"/>
    </xf>
    <xf numFmtId="0" fontId="35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2" fontId="38" fillId="0" borderId="0" xfId="0" applyNumberFormat="1" applyFont="1" applyBorder="1" applyAlignment="1">
      <alignment horizontal="center" vertical="center"/>
    </xf>
    <xf numFmtId="0" fontId="35" fillId="0" borderId="1" xfId="0" applyFont="1" applyFill="1" applyBorder="1" applyAlignment="1">
      <alignment horizontal="right" vertical="center"/>
    </xf>
    <xf numFmtId="0" fontId="46" fillId="0" borderId="1" xfId="0" applyFont="1" applyFill="1" applyBorder="1" applyAlignment="1">
      <alignment horizontal="right" vertical="center"/>
    </xf>
    <xf numFmtId="2" fontId="38" fillId="0" borderId="0" xfId="0" applyNumberFormat="1" applyFont="1" applyBorder="1" applyAlignment="1">
      <alignment horizontal="center" vertical="center" wrapText="1"/>
    </xf>
    <xf numFmtId="1" fontId="33" fillId="8" borderId="3" xfId="0" applyNumberFormat="1" applyFont="1" applyFill="1" applyBorder="1" applyAlignment="1" applyProtection="1">
      <alignment horizontal="center" vertical="center"/>
      <protection locked="0"/>
    </xf>
    <xf numFmtId="0" fontId="46" fillId="0" borderId="1" xfId="0" applyFont="1" applyFill="1" applyBorder="1" applyAlignment="1">
      <alignment horizontal="right" vertical="center" wrapText="1"/>
    </xf>
    <xf numFmtId="2" fontId="59" fillId="0" borderId="0" xfId="0" applyNumberFormat="1" applyFont="1" applyBorder="1" applyAlignment="1">
      <alignment horizontal="center" vertical="center"/>
    </xf>
    <xf numFmtId="0" fontId="33" fillId="0" borderId="1" xfId="1022" applyFont="1" applyFill="1" applyBorder="1" applyAlignment="1">
      <alignment horizontal="left" vertical="center"/>
    </xf>
    <xf numFmtId="2" fontId="38" fillId="0" borderId="0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5" fillId="0" borderId="0" xfId="0" applyFont="1" applyFill="1" applyBorder="1" applyAlignment="1">
      <alignment horizontal="right"/>
    </xf>
    <xf numFmtId="0" fontId="38" fillId="0" borderId="0" xfId="0" applyFont="1" applyFill="1"/>
    <xf numFmtId="0" fontId="35" fillId="0" borderId="0" xfId="0" applyFont="1" applyFill="1" applyAlignment="1">
      <alignment horizontal="right"/>
    </xf>
    <xf numFmtId="2" fontId="36" fillId="11" borderId="0" xfId="0" applyNumberFormat="1" applyFont="1" applyFill="1" applyBorder="1" applyAlignment="1">
      <alignment horizontal="right" vertical="center"/>
    </xf>
    <xf numFmtId="0" fontId="32" fillId="11" borderId="0" xfId="0" applyFont="1" applyFill="1" applyBorder="1" applyAlignment="1">
      <alignment horizontal="center" vertical="center"/>
    </xf>
    <xf numFmtId="0" fontId="32" fillId="11" borderId="0" xfId="0" applyFont="1" applyFill="1" applyAlignment="1">
      <alignment horizontal="center" vertical="center"/>
    </xf>
    <xf numFmtId="0" fontId="38" fillId="11" borderId="0" xfId="0" applyFont="1" applyFill="1" applyBorder="1" applyAlignment="1">
      <alignment horizontal="center"/>
    </xf>
    <xf numFmtId="2" fontId="38" fillId="11" borderId="0" xfId="0" applyNumberFormat="1" applyFont="1" applyFill="1" applyBorder="1" applyAlignment="1">
      <alignment horizontal="center" vertical="center"/>
    </xf>
    <xf numFmtId="0" fontId="32" fillId="11" borderId="14" xfId="0" applyFont="1" applyFill="1" applyBorder="1" applyAlignment="1">
      <alignment horizontal="left" vertical="center"/>
    </xf>
    <xf numFmtId="0" fontId="32" fillId="11" borderId="1" xfId="0" applyFont="1" applyFill="1" applyBorder="1" applyAlignment="1">
      <alignment horizontal="center" vertical="center"/>
    </xf>
    <xf numFmtId="164" fontId="32" fillId="11" borderId="5" xfId="0" applyNumberFormat="1" applyFont="1" applyFill="1" applyBorder="1" applyAlignment="1">
      <alignment horizontal="center" vertical="center"/>
    </xf>
    <xf numFmtId="164" fontId="32" fillId="11" borderId="8" xfId="0" applyNumberFormat="1" applyFont="1" applyFill="1" applyBorder="1" applyAlignment="1">
      <alignment horizontal="center" vertical="center"/>
    </xf>
    <xf numFmtId="2" fontId="32" fillId="11" borderId="8" xfId="0" applyNumberFormat="1" applyFont="1" applyFill="1" applyBorder="1" applyAlignment="1">
      <alignment horizontal="center" vertical="center"/>
    </xf>
    <xf numFmtId="2" fontId="32" fillId="11" borderId="3" xfId="0" applyNumberFormat="1" applyFont="1" applyFill="1" applyBorder="1" applyAlignment="1">
      <alignment horizontal="center" vertical="center"/>
    </xf>
    <xf numFmtId="2" fontId="32" fillId="11" borderId="0" xfId="0" applyNumberFormat="1" applyFont="1" applyFill="1" applyBorder="1" applyAlignment="1">
      <alignment horizontal="center" vertical="center"/>
    </xf>
    <xf numFmtId="0" fontId="33" fillId="11" borderId="0" xfId="0" applyFont="1" applyFill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5" borderId="1" xfId="0" applyFont="1" applyFill="1" applyBorder="1" applyAlignment="1">
      <alignment horizontal="center" vertical="center" wrapText="1"/>
    </xf>
    <xf numFmtId="164" fontId="65" fillId="5" borderId="5" xfId="0" applyNumberFormat="1" applyFont="1" applyFill="1" applyBorder="1" applyAlignment="1">
      <alignment horizontal="center" vertical="center" wrapText="1"/>
    </xf>
    <xf numFmtId="164" fontId="65" fillId="5" borderId="8" xfId="0" applyNumberFormat="1" applyFont="1" applyFill="1" applyBorder="1" applyAlignment="1">
      <alignment horizontal="center" vertical="center" wrapText="1"/>
    </xf>
    <xf numFmtId="2" fontId="65" fillId="5" borderId="8" xfId="0" applyNumberFormat="1" applyFont="1" applyFill="1" applyBorder="1" applyAlignment="1">
      <alignment horizontal="center" vertical="center" wrapText="1"/>
    </xf>
    <xf numFmtId="2" fontId="65" fillId="5" borderId="3" xfId="0" applyNumberFormat="1" applyFont="1" applyFill="1" applyBorder="1" applyAlignment="1">
      <alignment horizontal="center" vertical="center" wrapText="1"/>
    </xf>
    <xf numFmtId="2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2" fontId="9" fillId="11" borderId="0" xfId="0" applyNumberFormat="1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center" vertical="center" wrapText="1"/>
    </xf>
    <xf numFmtId="164" fontId="2" fillId="11" borderId="5" xfId="0" applyNumberFormat="1" applyFont="1" applyFill="1" applyBorder="1" applyAlignment="1">
      <alignment horizontal="center" vertical="center" wrapText="1"/>
    </xf>
    <xf numFmtId="164" fontId="2" fillId="11" borderId="8" xfId="0" applyNumberFormat="1" applyFont="1" applyFill="1" applyBorder="1" applyAlignment="1">
      <alignment horizontal="center" vertical="center" wrapText="1"/>
    </xf>
    <xf numFmtId="2" fontId="2" fillId="11" borderId="8" xfId="0" applyNumberFormat="1" applyFont="1" applyFill="1" applyBorder="1" applyAlignment="1">
      <alignment horizontal="center" vertical="center" wrapText="1"/>
    </xf>
    <xf numFmtId="2" fontId="2" fillId="11" borderId="3" xfId="0" applyNumberFormat="1" applyFont="1" applyFill="1" applyBorder="1" applyAlignment="1">
      <alignment horizontal="center" vertical="center" wrapText="1"/>
    </xf>
    <xf numFmtId="2" fontId="2" fillId="11" borderId="0" xfId="0" applyNumberFormat="1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2" fontId="26" fillId="11" borderId="0" xfId="0" applyNumberFormat="1" applyFont="1" applyFill="1" applyBorder="1" applyAlignment="1">
      <alignment horizontal="right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8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2" fontId="28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09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11" applyNumberFormat="1" applyFont="1" applyFill="1" applyBorder="1" applyAlignment="1" applyProtection="1">
      <alignment horizontal="right" vertical="center" wrapText="1"/>
      <protection locked="0"/>
    </xf>
    <xf numFmtId="2" fontId="8" fillId="8" borderId="1" xfId="1011" applyNumberFormat="1" applyFont="1" applyFill="1" applyBorder="1" applyAlignment="1" applyProtection="1">
      <alignment horizontal="right" vertical="center" wrapText="1"/>
      <protection locked="0"/>
    </xf>
    <xf numFmtId="2" fontId="8" fillId="8" borderId="1" xfId="1012" applyNumberFormat="1" applyFont="1" applyFill="1" applyBorder="1" applyAlignment="1" applyProtection="1">
      <alignment horizontal="right" vertical="center" wrapText="1"/>
      <protection locked="0"/>
    </xf>
    <xf numFmtId="2" fontId="8" fillId="8" borderId="1" xfId="1013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14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15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16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17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24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33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35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31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28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27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26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25" applyNumberFormat="1" applyFont="1" applyFill="1" applyBorder="1" applyAlignment="1" applyProtection="1">
      <alignment horizontal="right" vertical="center" wrapText="1"/>
      <protection locked="0"/>
    </xf>
    <xf numFmtId="2" fontId="2" fillId="8" borderId="1" xfId="1034" applyNumberFormat="1" applyFont="1" applyFill="1" applyBorder="1" applyAlignment="1" applyProtection="1">
      <alignment horizontal="right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2" fontId="12" fillId="0" borderId="15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49" fontId="48" fillId="8" borderId="0" xfId="0" applyNumberFormat="1" applyFont="1" applyFill="1" applyAlignment="1" applyProtection="1">
      <alignment horizontal="left" vertical="center"/>
      <protection locked="0"/>
    </xf>
    <xf numFmtId="165" fontId="9" fillId="0" borderId="2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14" fillId="0" borderId="15" xfId="0" applyNumberFormat="1" applyFont="1" applyFill="1" applyBorder="1" applyAlignment="1">
      <alignment horizontal="center"/>
    </xf>
    <xf numFmtId="165" fontId="1" fillId="0" borderId="15" xfId="0" applyNumberFormat="1" applyFont="1" applyFill="1" applyBorder="1" applyAlignment="1">
      <alignment horizontal="right"/>
    </xf>
    <xf numFmtId="165" fontId="66" fillId="0" borderId="15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9" fontId="48" fillId="0" borderId="0" xfId="0" applyNumberFormat="1" applyFont="1" applyFill="1" applyAlignment="1" applyProtection="1">
      <alignment vertical="center"/>
      <protection locked="0"/>
    </xf>
    <xf numFmtId="49" fontId="52" fillId="0" borderId="0" xfId="0" applyNumberFormat="1" applyFont="1" applyAlignment="1">
      <alignment vertical="center"/>
    </xf>
    <xf numFmtId="0" fontId="53" fillId="0" borderId="0" xfId="0" applyFont="1" applyAlignment="1">
      <alignment horizontal="right" vertical="center"/>
    </xf>
    <xf numFmtId="0" fontId="54" fillId="0" borderId="0" xfId="0" applyFont="1" applyBorder="1" applyAlignment="1" applyProtection="1">
      <alignment vertical="center"/>
      <protection locked="0"/>
    </xf>
    <xf numFmtId="0" fontId="54" fillId="0" borderId="0" xfId="0" applyFont="1" applyBorder="1" applyAlignment="1">
      <alignment vertical="center"/>
    </xf>
    <xf numFmtId="0" fontId="53" fillId="0" borderId="0" xfId="0" applyFont="1" applyFill="1" applyBorder="1" applyAlignment="1" applyProtection="1">
      <alignment horizontal="center" vertical="center"/>
      <protection locked="0"/>
    </xf>
    <xf numFmtId="49" fontId="67" fillId="0" borderId="0" xfId="0" applyNumberFormat="1" applyFont="1" applyAlignment="1">
      <alignment horizontal="right" vertical="center"/>
    </xf>
    <xf numFmtId="49" fontId="68" fillId="8" borderId="0" xfId="0" applyNumberFormat="1" applyFont="1" applyFill="1" applyAlignment="1" applyProtection="1">
      <alignment vertical="center"/>
      <protection locked="0"/>
    </xf>
    <xf numFmtId="0" fontId="13" fillId="0" borderId="0" xfId="0" applyFont="1" applyAlignment="1">
      <alignment horizontal="right"/>
    </xf>
    <xf numFmtId="0" fontId="34" fillId="0" borderId="0" xfId="0" applyFont="1" applyBorder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66" fillId="11" borderId="0" xfId="0" applyFont="1" applyFill="1"/>
    <xf numFmtId="0" fontId="71" fillId="0" borderId="0" xfId="0" applyFont="1" applyFill="1" applyAlignment="1">
      <alignment horizontal="left" vertical="center"/>
    </xf>
    <xf numFmtId="165" fontId="1" fillId="8" borderId="15" xfId="0" applyNumberFormat="1" applyFont="1" applyFill="1" applyBorder="1" applyAlignment="1" applyProtection="1">
      <alignment horizontal="right"/>
      <protection locked="0"/>
    </xf>
    <xf numFmtId="0" fontId="53" fillId="8" borderId="19" xfId="0" applyFont="1" applyFill="1" applyBorder="1" applyAlignment="1" applyProtection="1">
      <alignment vertical="center"/>
      <protection locked="0"/>
    </xf>
    <xf numFmtId="0" fontId="53" fillId="0" borderId="0" xfId="0" applyFont="1" applyAlignment="1" applyProtection="1">
      <alignment vertical="center"/>
      <protection locked="0"/>
    </xf>
    <xf numFmtId="49" fontId="38" fillId="0" borderId="0" xfId="0" applyNumberFormat="1" applyFont="1" applyAlignment="1" applyProtection="1">
      <alignment horizontal="center" vertical="center"/>
      <protection locked="0"/>
    </xf>
    <xf numFmtId="0" fontId="72" fillId="0" borderId="2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vertical="center" wrapText="1"/>
    </xf>
    <xf numFmtId="0" fontId="72" fillId="0" borderId="1" xfId="0" applyFont="1" applyFill="1" applyBorder="1" applyAlignment="1">
      <alignment horizontal="center" vertical="center" wrapText="1"/>
    </xf>
    <xf numFmtId="0" fontId="7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8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2" fontId="19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49" fontId="76" fillId="0" borderId="16" xfId="0" applyNumberFormat="1" applyFont="1" applyFill="1" applyBorder="1" applyAlignment="1">
      <alignment horizontal="center" vertical="center" wrapText="1"/>
    </xf>
    <xf numFmtId="0" fontId="76" fillId="0" borderId="16" xfId="0" applyFont="1" applyFill="1" applyBorder="1" applyAlignment="1">
      <alignment horizontal="center" vertical="center" wrapText="1"/>
    </xf>
    <xf numFmtId="2" fontId="76" fillId="0" borderId="16" xfId="0" applyNumberFormat="1" applyFont="1" applyFill="1" applyBorder="1" applyAlignment="1">
      <alignment horizontal="center" vertical="center" wrapText="1"/>
    </xf>
    <xf numFmtId="49" fontId="77" fillId="11" borderId="16" xfId="0" applyNumberFormat="1" applyFont="1" applyFill="1" applyBorder="1" applyAlignment="1" applyProtection="1">
      <alignment horizontal="center" vertical="center" wrapText="1"/>
    </xf>
    <xf numFmtId="49" fontId="78" fillId="12" borderId="0" xfId="0" applyNumberFormat="1" applyFont="1" applyFill="1" applyAlignment="1">
      <alignment vertical="center"/>
    </xf>
    <xf numFmtId="49" fontId="65" fillId="0" borderId="0" xfId="0" applyNumberFormat="1" applyFont="1" applyFill="1" applyBorder="1" applyAlignment="1" applyProtection="1">
      <alignment horizontal="center" vertical="center"/>
    </xf>
    <xf numFmtId="0" fontId="65" fillId="0" borderId="0" xfId="0" applyFont="1" applyFill="1" applyBorder="1" applyAlignment="1" applyProtection="1">
      <alignment horizontal="center" vertical="center" wrapText="1"/>
    </xf>
    <xf numFmtId="0" fontId="79" fillId="0" borderId="0" xfId="0" applyFont="1" applyFill="1" applyBorder="1" applyAlignment="1">
      <alignment vertical="center" wrapText="1"/>
    </xf>
    <xf numFmtId="0" fontId="79" fillId="0" borderId="0" xfId="0" applyFont="1" applyFill="1" applyBorder="1" applyAlignment="1">
      <alignment horizontal="center" vertical="center"/>
    </xf>
    <xf numFmtId="2" fontId="65" fillId="0" borderId="0" xfId="0" applyNumberFormat="1" applyFont="1" applyFill="1" applyBorder="1" applyAlignment="1" applyProtection="1">
      <alignment horizontal="right" vertical="center"/>
    </xf>
    <xf numFmtId="0" fontId="65" fillId="0" borderId="0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top"/>
    </xf>
    <xf numFmtId="49" fontId="9" fillId="8" borderId="1" xfId="0" applyNumberFormat="1" applyFont="1" applyFill="1" applyBorder="1" applyAlignment="1" applyProtection="1">
      <alignment horizontal="center" vertical="top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Fill="1"/>
    <xf numFmtId="0" fontId="9" fillId="0" borderId="5" xfId="0" applyFont="1" applyFill="1" applyBorder="1" applyAlignment="1">
      <alignment horizontal="center" vertical="center"/>
    </xf>
    <xf numFmtId="49" fontId="9" fillId="8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1" xfId="101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1" fillId="0" borderId="1" xfId="101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vertical="center" wrapText="1"/>
    </xf>
    <xf numFmtId="49" fontId="9" fillId="8" borderId="2" xfId="0" applyNumberFormat="1" applyFont="1" applyFill="1" applyBorder="1" applyAlignment="1" applyProtection="1">
      <alignment horizontal="center" vertical="top" wrapText="1"/>
      <protection locked="0"/>
    </xf>
    <xf numFmtId="0" fontId="9" fillId="0" borderId="1" xfId="7" applyFont="1" applyFill="1" applyBorder="1" applyAlignment="1">
      <alignment vertical="center" wrapText="1"/>
    </xf>
    <xf numFmtId="0" fontId="9" fillId="0" borderId="1" xfId="0" applyFont="1" applyBorder="1" applyAlignment="1">
      <alignment horizontal="left"/>
    </xf>
    <xf numFmtId="0" fontId="6" fillId="0" borderId="0" xfId="0" applyFont="1" applyFill="1"/>
    <xf numFmtId="0" fontId="9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81" fillId="0" borderId="0" xfId="0" applyFont="1" applyFill="1" applyAlignment="1">
      <alignment horizontal="left" vertical="center"/>
    </xf>
    <xf numFmtId="49" fontId="82" fillId="0" borderId="0" xfId="1036" applyNumberFormat="1" applyFont="1" applyFill="1" applyAlignment="1">
      <alignment horizontal="center" vertical="center"/>
    </xf>
    <xf numFmtId="49" fontId="83" fillId="0" borderId="0" xfId="1036" applyNumberFormat="1" applyFont="1" applyFill="1" applyAlignment="1">
      <alignment horizontal="right" vertical="center"/>
    </xf>
    <xf numFmtId="167" fontId="82" fillId="0" borderId="0" xfId="1036" applyNumberFormat="1" applyFont="1" applyFill="1" applyAlignment="1">
      <alignment vertical="center"/>
    </xf>
    <xf numFmtId="168" fontId="82" fillId="0" borderId="0" xfId="1036" applyNumberFormat="1" applyFont="1" applyFill="1" applyAlignment="1">
      <alignment horizontal="center" vertical="center"/>
    </xf>
    <xf numFmtId="167" fontId="82" fillId="0" borderId="0" xfId="1036" applyNumberFormat="1" applyFont="1" applyFill="1" applyAlignment="1"/>
    <xf numFmtId="49" fontId="28" fillId="0" borderId="0" xfId="1036" applyNumberFormat="1" applyFont="1" applyFill="1" applyAlignment="1">
      <alignment horizontal="center" vertical="center"/>
    </xf>
    <xf numFmtId="167" fontId="28" fillId="0" borderId="0" xfId="1036" applyNumberFormat="1" applyFont="1" applyFill="1" applyAlignment="1">
      <alignment horizontal="center" vertical="center"/>
    </xf>
    <xf numFmtId="168" fontId="28" fillId="0" borderId="0" xfId="1036" applyNumberFormat="1" applyFont="1" applyFill="1" applyAlignment="1">
      <alignment horizontal="center" vertical="center"/>
    </xf>
    <xf numFmtId="167" fontId="28" fillId="0" borderId="0" xfId="1036" applyNumberFormat="1" applyFont="1" applyFill="1" applyAlignment="1"/>
    <xf numFmtId="167" fontId="85" fillId="0" borderId="0" xfId="1036" applyNumberFormat="1" applyFont="1" applyFill="1" applyAlignment="1">
      <alignment horizontal="right" vertical="center"/>
    </xf>
    <xf numFmtId="49" fontId="82" fillId="0" borderId="0" xfId="1036" applyNumberFormat="1" applyFont="1" applyFill="1" applyAlignment="1">
      <alignment vertical="center"/>
    </xf>
    <xf numFmtId="167" fontId="28" fillId="0" borderId="0" xfId="1036" applyNumberFormat="1" applyFont="1" applyFill="1" applyAlignment="1">
      <alignment vertical="center"/>
    </xf>
    <xf numFmtId="167" fontId="87" fillId="0" borderId="0" xfId="1036" applyNumberFormat="1" applyFont="1" applyFill="1" applyAlignment="1" applyProtection="1">
      <alignment horizontal="center" vertical="center"/>
      <protection locked="0"/>
    </xf>
    <xf numFmtId="168" fontId="82" fillId="0" borderId="0" xfId="1036" applyNumberFormat="1" applyFont="1" applyFill="1" applyAlignment="1" applyProtection="1">
      <protection locked="0"/>
    </xf>
    <xf numFmtId="167" fontId="88" fillId="0" borderId="0" xfId="1036" applyNumberFormat="1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2" fontId="9" fillId="8" borderId="1" xfId="0" applyNumberFormat="1" applyFont="1" applyFill="1" applyBorder="1" applyAlignment="1" applyProtection="1">
      <alignment horizontal="right" vertical="top"/>
      <protection locked="0"/>
    </xf>
    <xf numFmtId="2" fontId="9" fillId="8" borderId="1" xfId="0" applyNumberFormat="1" applyFont="1" applyFill="1" applyBorder="1" applyAlignment="1" applyProtection="1">
      <alignment horizontal="right" vertical="top" wrapText="1"/>
      <protection locked="0"/>
    </xf>
    <xf numFmtId="0" fontId="9" fillId="8" borderId="1" xfId="0" applyFont="1" applyFill="1" applyBorder="1" applyAlignment="1" applyProtection="1">
      <alignment horizontal="right" vertical="top" wrapText="1"/>
      <protection locked="0"/>
    </xf>
    <xf numFmtId="0" fontId="9" fillId="8" borderId="1" xfId="0" applyFont="1" applyFill="1" applyBorder="1" applyProtection="1">
      <protection locked="0"/>
    </xf>
    <xf numFmtId="2" fontId="9" fillId="8" borderId="2" xfId="0" applyNumberFormat="1" applyFont="1" applyFill="1" applyBorder="1" applyAlignment="1" applyProtection="1">
      <alignment horizontal="right" vertical="top"/>
      <protection locked="0"/>
    </xf>
    <xf numFmtId="167" fontId="84" fillId="13" borderId="0" xfId="1036" applyNumberFormat="1" applyFont="1" applyFill="1" applyAlignment="1" applyProtection="1">
      <alignment vertical="center"/>
      <protection locked="0"/>
    </xf>
    <xf numFmtId="49" fontId="28" fillId="0" borderId="0" xfId="1036" applyNumberFormat="1" applyFont="1" applyFill="1" applyBorder="1" applyAlignment="1">
      <alignment vertical="center"/>
    </xf>
    <xf numFmtId="49" fontId="82" fillId="0" borderId="0" xfId="1036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>
      <alignment horizontal="left" vertical="center"/>
    </xf>
    <xf numFmtId="0" fontId="9" fillId="0" borderId="1" xfId="1022" applyFont="1" applyFill="1" applyBorder="1" applyAlignment="1">
      <alignment horizontal="left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69" fillId="9" borderId="16" xfId="0" applyFont="1" applyFill="1" applyBorder="1" applyAlignment="1">
      <alignment horizontal="center" vertical="center" wrapText="1"/>
    </xf>
    <xf numFmtId="1" fontId="70" fillId="0" borderId="0" xfId="0" applyNumberFormat="1" applyFont="1" applyAlignment="1">
      <alignment horizontal="right"/>
    </xf>
    <xf numFmtId="0" fontId="53" fillId="0" borderId="0" xfId="0" applyFont="1" applyFill="1" applyBorder="1" applyAlignment="1" applyProtection="1">
      <alignment horizontal="center" vertical="center"/>
      <protection locked="0"/>
    </xf>
    <xf numFmtId="0" fontId="54" fillId="0" borderId="0" xfId="0" applyFont="1" applyBorder="1" applyAlignment="1" applyProtection="1">
      <alignment horizontal="center" vertical="center"/>
      <protection locked="0"/>
    </xf>
    <xf numFmtId="0" fontId="66" fillId="11" borderId="12" xfId="0" applyFont="1" applyFill="1" applyBorder="1" applyAlignment="1">
      <alignment horizontal="left" vertical="center" wrapText="1"/>
    </xf>
    <xf numFmtId="0" fontId="66" fillId="11" borderId="22" xfId="0" applyFont="1" applyFill="1" applyBorder="1" applyAlignment="1">
      <alignment horizontal="left" vertical="center" wrapText="1"/>
    </xf>
    <xf numFmtId="0" fontId="66" fillId="11" borderId="6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right"/>
    </xf>
    <xf numFmtId="0" fontId="14" fillId="0" borderId="7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 vertical="center"/>
    </xf>
    <xf numFmtId="0" fontId="20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11" fillId="8" borderId="0" xfId="0" applyFont="1" applyFill="1" applyAlignment="1" applyProtection="1">
      <alignment horizontal="center"/>
      <protection locked="0"/>
    </xf>
    <xf numFmtId="0" fontId="11" fillId="8" borderId="7" xfId="0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right"/>
    </xf>
    <xf numFmtId="0" fontId="53" fillId="8" borderId="19" xfId="0" applyFont="1" applyFill="1" applyBorder="1" applyAlignment="1" applyProtection="1">
      <alignment horizontal="center" vertical="center"/>
      <protection locked="0"/>
    </xf>
    <xf numFmtId="0" fontId="54" fillId="0" borderId="20" xfId="0" applyFont="1" applyBorder="1" applyAlignment="1" applyProtection="1">
      <alignment horizontal="center" vertical="center"/>
      <protection locked="0"/>
    </xf>
    <xf numFmtId="0" fontId="54" fillId="0" borderId="20" xfId="0" applyFont="1" applyBorder="1" applyAlignment="1">
      <alignment horizontal="center" vertical="center"/>
    </xf>
    <xf numFmtId="0" fontId="35" fillId="11" borderId="5" xfId="0" applyFont="1" applyFill="1" applyBorder="1" applyAlignment="1">
      <alignment horizontal="left" vertical="center"/>
    </xf>
    <xf numFmtId="0" fontId="35" fillId="11" borderId="8" xfId="0" applyFont="1" applyFill="1" applyBorder="1" applyAlignment="1">
      <alignment horizontal="left" vertical="center"/>
    </xf>
    <xf numFmtId="0" fontId="35" fillId="11" borderId="3" xfId="0" applyFont="1" applyFill="1" applyBorder="1" applyAlignment="1">
      <alignment horizontal="left" vertical="center"/>
    </xf>
    <xf numFmtId="49" fontId="41" fillId="11" borderId="18" xfId="0" applyNumberFormat="1" applyFont="1" applyFill="1" applyBorder="1" applyAlignment="1">
      <alignment horizontal="center" vertical="center" wrapText="1"/>
    </xf>
    <xf numFmtId="49" fontId="41" fillId="11" borderId="21" xfId="0" applyNumberFormat="1" applyFont="1" applyFill="1" applyBorder="1" applyAlignment="1">
      <alignment horizontal="center" vertical="center" wrapText="1"/>
    </xf>
    <xf numFmtId="0" fontId="41" fillId="11" borderId="18" xfId="0" applyFont="1" applyFill="1" applyBorder="1" applyAlignment="1">
      <alignment horizontal="center" vertical="center" wrapText="1"/>
    </xf>
    <xf numFmtId="0" fontId="41" fillId="11" borderId="2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right" vertical="center" wrapText="1"/>
    </xf>
    <xf numFmtId="0" fontId="34" fillId="0" borderId="0" xfId="0" applyFont="1" applyAlignment="1">
      <alignment horizontal="right" vertical="top" wrapText="1"/>
    </xf>
    <xf numFmtId="0" fontId="34" fillId="0" borderId="0" xfId="0" applyFont="1" applyBorder="1" applyAlignment="1">
      <alignment horizontal="right" vertical="center"/>
    </xf>
    <xf numFmtId="49" fontId="47" fillId="0" borderId="0" xfId="0" applyNumberFormat="1" applyFont="1" applyAlignment="1">
      <alignment horizontal="right" vertical="center"/>
    </xf>
    <xf numFmtId="49" fontId="52" fillId="0" borderId="0" xfId="0" applyNumberFormat="1" applyFont="1" applyAlignment="1">
      <alignment horizontal="right" vertical="center"/>
    </xf>
    <xf numFmtId="0" fontId="35" fillId="0" borderId="1" xfId="0" applyFont="1" applyFill="1" applyBorder="1" applyAlignment="1">
      <alignment horizontal="left" vertical="top" wrapText="1"/>
    </xf>
    <xf numFmtId="0" fontId="53" fillId="0" borderId="0" xfId="0" applyFont="1" applyAlignment="1">
      <alignment horizontal="right" vertical="center"/>
    </xf>
    <xf numFmtId="0" fontId="36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2" fontId="41" fillId="11" borderId="18" xfId="0" applyNumberFormat="1" applyFont="1" applyFill="1" applyBorder="1" applyAlignment="1">
      <alignment horizontal="center" vertical="center" wrapText="1"/>
    </xf>
    <xf numFmtId="2" fontId="41" fillId="11" borderId="21" xfId="0" applyNumberFormat="1" applyFont="1" applyFill="1" applyBorder="1" applyAlignment="1">
      <alignment horizontal="center" vertical="center" wrapText="1"/>
    </xf>
    <xf numFmtId="49" fontId="42" fillId="0" borderId="5" xfId="0" applyNumberFormat="1" applyFont="1" applyFill="1" applyBorder="1" applyAlignment="1">
      <alignment horizontal="center" vertical="center" wrapText="1"/>
    </xf>
    <xf numFmtId="49" fontId="42" fillId="0" borderId="8" xfId="0" applyNumberFormat="1" applyFont="1" applyFill="1" applyBorder="1" applyAlignment="1">
      <alignment horizontal="center" vertical="center" wrapText="1"/>
    </xf>
    <xf numFmtId="49" fontId="42" fillId="0" borderId="3" xfId="0" applyNumberFormat="1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40" fillId="0" borderId="17" xfId="0" applyFont="1" applyBorder="1" applyAlignment="1">
      <alignment horizontal="right" vertical="top" wrapText="1"/>
    </xf>
    <xf numFmtId="0" fontId="32" fillId="0" borderId="1" xfId="0" applyFont="1" applyFill="1" applyBorder="1" applyAlignment="1">
      <alignment horizontal="center" vertical="center"/>
    </xf>
    <xf numFmtId="166" fontId="41" fillId="11" borderId="18" xfId="0" applyNumberFormat="1" applyFont="1" applyFill="1" applyBorder="1" applyAlignment="1">
      <alignment horizontal="center" vertical="center" wrapText="1"/>
    </xf>
    <xf numFmtId="166" fontId="41" fillId="11" borderId="21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top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35" fillId="0" borderId="11" xfId="0" applyFont="1" applyFill="1" applyBorder="1" applyAlignment="1">
      <alignment horizontal="left" vertical="center" wrapText="1"/>
    </xf>
    <xf numFmtId="0" fontId="37" fillId="11" borderId="0" xfId="0" applyFont="1" applyFill="1" applyBorder="1" applyAlignment="1">
      <alignment horizontal="left" vertical="center" wrapText="1"/>
    </xf>
    <xf numFmtId="0" fontId="1" fillId="11" borderId="5" xfId="0" applyFont="1" applyFill="1" applyBorder="1" applyAlignment="1">
      <alignment horizontal="left" vertical="center" wrapText="1"/>
    </xf>
    <xf numFmtId="0" fontId="1" fillId="11" borderId="8" xfId="0" applyFont="1" applyFill="1" applyBorder="1" applyAlignment="1">
      <alignment horizontal="left" vertical="center" wrapText="1"/>
    </xf>
    <xf numFmtId="0" fontId="1" fillId="11" borderId="10" xfId="0" applyFont="1" applyFill="1" applyBorder="1" applyAlignment="1">
      <alignment horizontal="left" vertical="center" wrapText="1"/>
    </xf>
    <xf numFmtId="0" fontId="1" fillId="11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27" fillId="11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top" wrapText="1"/>
    </xf>
    <xf numFmtId="0" fontId="1" fillId="10" borderId="15" xfId="0" applyFont="1" applyFill="1" applyBorder="1" applyAlignment="1">
      <alignment horizontal="center" vertical="center" wrapText="1"/>
    </xf>
    <xf numFmtId="167" fontId="82" fillId="13" borderId="23" xfId="1036" applyNumberFormat="1" applyFont="1" applyFill="1" applyBorder="1" applyAlignment="1" applyProtection="1">
      <alignment horizontal="center" wrapText="1"/>
      <protection locked="0"/>
    </xf>
    <xf numFmtId="167" fontId="86" fillId="0" borderId="24" xfId="1036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0" fontId="7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9" fillId="0" borderId="23" xfId="0" applyFont="1" applyFill="1" applyBorder="1"/>
    <xf numFmtId="0" fontId="9" fillId="0" borderId="24" xfId="0" applyFont="1" applyFill="1" applyBorder="1"/>
    <xf numFmtId="167" fontId="82" fillId="13" borderId="23" xfId="1036" applyNumberFormat="1" applyFont="1" applyFill="1" applyBorder="1" applyAlignment="1" applyProtection="1">
      <alignment horizontal="center"/>
      <protection locked="0"/>
    </xf>
    <xf numFmtId="167" fontId="86" fillId="0" borderId="24" xfId="1036" applyNumberFormat="1" applyFont="1" applyFill="1" applyBorder="1" applyAlignment="1" applyProtection="1">
      <alignment horizontal="center" vertical="center"/>
      <protection locked="0"/>
    </xf>
    <xf numFmtId="2" fontId="9" fillId="8" borderId="1" xfId="0" applyNumberFormat="1" applyFont="1" applyFill="1" applyBorder="1" applyAlignment="1" applyProtection="1">
      <alignment horizontal="center"/>
      <protection locked="0"/>
    </xf>
  </cellXfs>
  <cellStyles count="1037">
    <cellStyle name="Excel Built-in Normal" xfId="1036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007"/>
    <cellStyle name="Normal 19" xfId="17"/>
    <cellStyle name="Normal 2" xfId="1"/>
    <cellStyle name="Normal 20" xfId="1006"/>
    <cellStyle name="Normal 20 10" xfId="18"/>
    <cellStyle name="Normal 20 11" xfId="19"/>
    <cellStyle name="Normal 20 12" xfId="20"/>
    <cellStyle name="Normal 20 13" xfId="21"/>
    <cellStyle name="Normal 20 14" xfId="22"/>
    <cellStyle name="Normal 20 15" xfId="23"/>
    <cellStyle name="Normal 20 16" xfId="24"/>
    <cellStyle name="Normal 20 17" xfId="25"/>
    <cellStyle name="Normal 20 18" xfId="26"/>
    <cellStyle name="Normal 20 19" xfId="27"/>
    <cellStyle name="Normal 20 2" xfId="28"/>
    <cellStyle name="Normal 20 20" xfId="29"/>
    <cellStyle name="Normal 20 21" xfId="30"/>
    <cellStyle name="Normal 20 22" xfId="31"/>
    <cellStyle name="Normal 20 23" xfId="32"/>
    <cellStyle name="Normal 20 24" xfId="33"/>
    <cellStyle name="Normal 20 25" xfId="34"/>
    <cellStyle name="Normal 20 26" xfId="35"/>
    <cellStyle name="Normal 20 27" xfId="36"/>
    <cellStyle name="Normal 20 28" xfId="37"/>
    <cellStyle name="Normal 20 29" xfId="38"/>
    <cellStyle name="Normal 20 3" xfId="39"/>
    <cellStyle name="Normal 20 30" xfId="40"/>
    <cellStyle name="Normal 20 31" xfId="41"/>
    <cellStyle name="Normal 20 32" xfId="42"/>
    <cellStyle name="Normal 20 33" xfId="43"/>
    <cellStyle name="Normal 20 34" xfId="44"/>
    <cellStyle name="Normal 20 35" xfId="45"/>
    <cellStyle name="Normal 20 36" xfId="46"/>
    <cellStyle name="Normal 20 37" xfId="47"/>
    <cellStyle name="Normal 20 38" xfId="48"/>
    <cellStyle name="Normal 20 39" xfId="49"/>
    <cellStyle name="Normal 20 4" xfId="50"/>
    <cellStyle name="Normal 20 40" xfId="51"/>
    <cellStyle name="Normal 20 41" xfId="52"/>
    <cellStyle name="Normal 20 42" xfId="53"/>
    <cellStyle name="Normal 20 43" xfId="54"/>
    <cellStyle name="Normal 20 44" xfId="55"/>
    <cellStyle name="Normal 20 45" xfId="56"/>
    <cellStyle name="Normal 20 46" xfId="57"/>
    <cellStyle name="Normal 20 47" xfId="58"/>
    <cellStyle name="Normal 20 48" xfId="59"/>
    <cellStyle name="Normal 20 49" xfId="60"/>
    <cellStyle name="Normal 20 5" xfId="61"/>
    <cellStyle name="Normal 20 50" xfId="62"/>
    <cellStyle name="Normal 20 51" xfId="63"/>
    <cellStyle name="Normal 20 52" xfId="64"/>
    <cellStyle name="Normal 20 53" xfId="65"/>
    <cellStyle name="Normal 20 54" xfId="66"/>
    <cellStyle name="Normal 20 55" xfId="67"/>
    <cellStyle name="Normal 20 56" xfId="68"/>
    <cellStyle name="Normal 20 57" xfId="69"/>
    <cellStyle name="Normal 20 58" xfId="70"/>
    <cellStyle name="Normal 20 59" xfId="71"/>
    <cellStyle name="Normal 20 6" xfId="72"/>
    <cellStyle name="Normal 20 60" xfId="73"/>
    <cellStyle name="Normal 20 61" xfId="74"/>
    <cellStyle name="Normal 20 62" xfId="75"/>
    <cellStyle name="Normal 20 63" xfId="76"/>
    <cellStyle name="Normal 20 64" xfId="77"/>
    <cellStyle name="Normal 20 65" xfId="78"/>
    <cellStyle name="Normal 20 66" xfId="79"/>
    <cellStyle name="Normal 20 67" xfId="80"/>
    <cellStyle name="Normal 20 7" xfId="81"/>
    <cellStyle name="Normal 20 8" xfId="82"/>
    <cellStyle name="Normal 20 9" xfId="83"/>
    <cellStyle name="Normal 21" xfId="84"/>
    <cellStyle name="Normal 22" xfId="85"/>
    <cellStyle name="Normal 23" xfId="1009"/>
    <cellStyle name="Normal 23 10" xfId="86"/>
    <cellStyle name="Normal 23 11" xfId="87"/>
    <cellStyle name="Normal 23 12" xfId="88"/>
    <cellStyle name="Normal 23 13" xfId="89"/>
    <cellStyle name="Normal 23 14" xfId="90"/>
    <cellStyle name="Normal 23 15" xfId="91"/>
    <cellStyle name="Normal 23 16" xfId="92"/>
    <cellStyle name="Normal 23 17" xfId="93"/>
    <cellStyle name="Normal 23 18" xfId="94"/>
    <cellStyle name="Normal 23 19" xfId="95"/>
    <cellStyle name="Normal 23 2" xfId="96"/>
    <cellStyle name="Normal 23 20" xfId="97"/>
    <cellStyle name="Normal 23 21" xfId="98"/>
    <cellStyle name="Normal 23 22" xfId="99"/>
    <cellStyle name="Normal 23 23" xfId="100"/>
    <cellStyle name="Normal 23 24" xfId="101"/>
    <cellStyle name="Normal 23 25" xfId="102"/>
    <cellStyle name="Normal 23 26" xfId="103"/>
    <cellStyle name="Normal 23 27" xfId="104"/>
    <cellStyle name="Normal 23 28" xfId="105"/>
    <cellStyle name="Normal 23 29" xfId="106"/>
    <cellStyle name="Normal 23 3" xfId="107"/>
    <cellStyle name="Normal 23 30" xfId="108"/>
    <cellStyle name="Normal 23 31" xfId="109"/>
    <cellStyle name="Normal 23 32" xfId="110"/>
    <cellStyle name="Normal 23 33" xfId="111"/>
    <cellStyle name="Normal 23 34" xfId="112"/>
    <cellStyle name="Normal 23 35" xfId="113"/>
    <cellStyle name="Normal 23 36" xfId="114"/>
    <cellStyle name="Normal 23 37" xfId="115"/>
    <cellStyle name="Normal 23 38" xfId="116"/>
    <cellStyle name="Normal 23 39" xfId="117"/>
    <cellStyle name="Normal 23 4" xfId="118"/>
    <cellStyle name="Normal 23 40" xfId="119"/>
    <cellStyle name="Normal 23 41" xfId="120"/>
    <cellStyle name="Normal 23 42" xfId="121"/>
    <cellStyle name="Normal 23 43" xfId="122"/>
    <cellStyle name="Normal 23 44" xfId="123"/>
    <cellStyle name="Normal 23 45" xfId="124"/>
    <cellStyle name="Normal 23 46" xfId="125"/>
    <cellStyle name="Normal 23 47" xfId="126"/>
    <cellStyle name="Normal 23 48" xfId="127"/>
    <cellStyle name="Normal 23 49" xfId="128"/>
    <cellStyle name="Normal 23 5" xfId="129"/>
    <cellStyle name="Normal 23 50" xfId="130"/>
    <cellStyle name="Normal 23 51" xfId="131"/>
    <cellStyle name="Normal 23 52" xfId="132"/>
    <cellStyle name="Normal 23 53" xfId="133"/>
    <cellStyle name="Normal 23 54" xfId="134"/>
    <cellStyle name="Normal 23 55" xfId="135"/>
    <cellStyle name="Normal 23 56" xfId="136"/>
    <cellStyle name="Normal 23 57" xfId="137"/>
    <cellStyle name="Normal 23 58" xfId="138"/>
    <cellStyle name="Normal 23 59" xfId="139"/>
    <cellStyle name="Normal 23 6" xfId="140"/>
    <cellStyle name="Normal 23 60" xfId="141"/>
    <cellStyle name="Normal 23 61" xfId="142"/>
    <cellStyle name="Normal 23 62" xfId="143"/>
    <cellStyle name="Normal 23 63" xfId="144"/>
    <cellStyle name="Normal 23 64" xfId="145"/>
    <cellStyle name="Normal 23 65" xfId="146"/>
    <cellStyle name="Normal 23 66" xfId="147"/>
    <cellStyle name="Normal 23 67" xfId="148"/>
    <cellStyle name="Normal 23 7" xfId="149"/>
    <cellStyle name="Normal 23 8" xfId="150"/>
    <cellStyle name="Normal 23 9" xfId="151"/>
    <cellStyle name="Normal 24" xfId="1010"/>
    <cellStyle name="Normal 25" xfId="152"/>
    <cellStyle name="Normal 26" xfId="153"/>
    <cellStyle name="Normal 27" xfId="154"/>
    <cellStyle name="Normal 28" xfId="155"/>
    <cellStyle name="Normal 29" xfId="156"/>
    <cellStyle name="Normal 3" xfId="1004"/>
    <cellStyle name="Normal 30" xfId="157"/>
    <cellStyle name="Normal 31" xfId="1011"/>
    <cellStyle name="Normal 32" xfId="1012"/>
    <cellStyle name="Normal 33" xfId="1013"/>
    <cellStyle name="Normal 33 10" xfId="158"/>
    <cellStyle name="Normal 33 11" xfId="159"/>
    <cellStyle name="Normal 33 12" xfId="160"/>
    <cellStyle name="Normal 33 13" xfId="161"/>
    <cellStyle name="Normal 33 14" xfId="162"/>
    <cellStyle name="Normal 33 15" xfId="163"/>
    <cellStyle name="Normal 33 16" xfId="164"/>
    <cellStyle name="Normal 33 17" xfId="165"/>
    <cellStyle name="Normal 33 18" xfId="166"/>
    <cellStyle name="Normal 33 19" xfId="167"/>
    <cellStyle name="Normal 33 2" xfId="168"/>
    <cellStyle name="Normal 33 20" xfId="169"/>
    <cellStyle name="Normal 33 21" xfId="170"/>
    <cellStyle name="Normal 33 22" xfId="171"/>
    <cellStyle name="Normal 33 23" xfId="172"/>
    <cellStyle name="Normal 33 24" xfId="173"/>
    <cellStyle name="Normal 33 25" xfId="174"/>
    <cellStyle name="Normal 33 26" xfId="175"/>
    <cellStyle name="Normal 33 27" xfId="176"/>
    <cellStyle name="Normal 33 28" xfId="177"/>
    <cellStyle name="Normal 33 29" xfId="178"/>
    <cellStyle name="Normal 33 3" xfId="179"/>
    <cellStyle name="Normal 33 30" xfId="180"/>
    <cellStyle name="Normal 33 31" xfId="181"/>
    <cellStyle name="Normal 33 32" xfId="182"/>
    <cellStyle name="Normal 33 33" xfId="183"/>
    <cellStyle name="Normal 33 34" xfId="184"/>
    <cellStyle name="Normal 33 35" xfId="185"/>
    <cellStyle name="Normal 33 36" xfId="186"/>
    <cellStyle name="Normal 33 37" xfId="187"/>
    <cellStyle name="Normal 33 38" xfId="188"/>
    <cellStyle name="Normal 33 39" xfId="189"/>
    <cellStyle name="Normal 33 4" xfId="190"/>
    <cellStyle name="Normal 33 40" xfId="191"/>
    <cellStyle name="Normal 33 41" xfId="192"/>
    <cellStyle name="Normal 33 42" xfId="193"/>
    <cellStyle name="Normal 33 43" xfId="194"/>
    <cellStyle name="Normal 33 44" xfId="195"/>
    <cellStyle name="Normal 33 45" xfId="196"/>
    <cellStyle name="Normal 33 46" xfId="197"/>
    <cellStyle name="Normal 33 47" xfId="198"/>
    <cellStyle name="Normal 33 48" xfId="199"/>
    <cellStyle name="Normal 33 49" xfId="200"/>
    <cellStyle name="Normal 33 5" xfId="201"/>
    <cellStyle name="Normal 33 50" xfId="202"/>
    <cellStyle name="Normal 33 51" xfId="203"/>
    <cellStyle name="Normal 33 52" xfId="204"/>
    <cellStyle name="Normal 33 53" xfId="205"/>
    <cellStyle name="Normal 33 54" xfId="206"/>
    <cellStyle name="Normal 33 55" xfId="207"/>
    <cellStyle name="Normal 33 56" xfId="208"/>
    <cellStyle name="Normal 33 57" xfId="209"/>
    <cellStyle name="Normal 33 58" xfId="210"/>
    <cellStyle name="Normal 33 59" xfId="211"/>
    <cellStyle name="Normal 33 6" xfId="212"/>
    <cellStyle name="Normal 33 60" xfId="213"/>
    <cellStyle name="Normal 33 61" xfId="214"/>
    <cellStyle name="Normal 33 62" xfId="215"/>
    <cellStyle name="Normal 33 63" xfId="216"/>
    <cellStyle name="Normal 33 64" xfId="217"/>
    <cellStyle name="Normal 33 65" xfId="218"/>
    <cellStyle name="Normal 33 66" xfId="219"/>
    <cellStyle name="Normal 33 67" xfId="220"/>
    <cellStyle name="Normal 33 68" xfId="221"/>
    <cellStyle name="Normal 33 69" xfId="222"/>
    <cellStyle name="Normal 33 7" xfId="223"/>
    <cellStyle name="Normal 33 70" xfId="7"/>
    <cellStyle name="Normal 33 71" xfId="224"/>
    <cellStyle name="Normal 33 72" xfId="225"/>
    <cellStyle name="Normal 33 8" xfId="226"/>
    <cellStyle name="Normal 33 9" xfId="227"/>
    <cellStyle name="Normal 34" xfId="6"/>
    <cellStyle name="Normal 34 10" xfId="228"/>
    <cellStyle name="Normal 34 11" xfId="229"/>
    <cellStyle name="Normal 34 12" xfId="230"/>
    <cellStyle name="Normal 34 13" xfId="231"/>
    <cellStyle name="Normal 34 14" xfId="232"/>
    <cellStyle name="Normal 34 15" xfId="233"/>
    <cellStyle name="Normal 34 16" xfId="234"/>
    <cellStyle name="Normal 34 17" xfId="235"/>
    <cellStyle name="Normal 34 18" xfId="236"/>
    <cellStyle name="Normal 34 19" xfId="237"/>
    <cellStyle name="Normal 34 2" xfId="238"/>
    <cellStyle name="Normal 34 20" xfId="239"/>
    <cellStyle name="Normal 34 21" xfId="240"/>
    <cellStyle name="Normal 34 22" xfId="241"/>
    <cellStyle name="Normal 34 23" xfId="242"/>
    <cellStyle name="Normal 34 24" xfId="243"/>
    <cellStyle name="Normal 34 25" xfId="244"/>
    <cellStyle name="Normal 34 26" xfId="245"/>
    <cellStyle name="Normal 34 27" xfId="246"/>
    <cellStyle name="Normal 34 28" xfId="247"/>
    <cellStyle name="Normal 34 29" xfId="248"/>
    <cellStyle name="Normal 34 3" xfId="249"/>
    <cellStyle name="Normal 34 30" xfId="250"/>
    <cellStyle name="Normal 34 31" xfId="251"/>
    <cellStyle name="Normal 34 32" xfId="252"/>
    <cellStyle name="Normal 34 33" xfId="253"/>
    <cellStyle name="Normal 34 34" xfId="254"/>
    <cellStyle name="Normal 34 35" xfId="255"/>
    <cellStyle name="Normal 34 36" xfId="256"/>
    <cellStyle name="Normal 34 37" xfId="257"/>
    <cellStyle name="Normal 34 38" xfId="258"/>
    <cellStyle name="Normal 34 39" xfId="259"/>
    <cellStyle name="Normal 34 4" xfId="260"/>
    <cellStyle name="Normal 34 40" xfId="261"/>
    <cellStyle name="Normal 34 41" xfId="262"/>
    <cellStyle name="Normal 34 42" xfId="263"/>
    <cellStyle name="Normal 34 43" xfId="264"/>
    <cellStyle name="Normal 34 44" xfId="265"/>
    <cellStyle name="Normal 34 45" xfId="266"/>
    <cellStyle name="Normal 34 46" xfId="267"/>
    <cellStyle name="Normal 34 47" xfId="268"/>
    <cellStyle name="Normal 34 48" xfId="269"/>
    <cellStyle name="Normal 34 49" xfId="270"/>
    <cellStyle name="Normal 34 5" xfId="271"/>
    <cellStyle name="Normal 34 50" xfId="272"/>
    <cellStyle name="Normal 34 51" xfId="273"/>
    <cellStyle name="Normal 34 52" xfId="274"/>
    <cellStyle name="Normal 34 53" xfId="275"/>
    <cellStyle name="Normal 34 54" xfId="276"/>
    <cellStyle name="Normal 34 55" xfId="277"/>
    <cellStyle name="Normal 34 56" xfId="278"/>
    <cellStyle name="Normal 34 57" xfId="279"/>
    <cellStyle name="Normal 34 58" xfId="280"/>
    <cellStyle name="Normal 34 59" xfId="281"/>
    <cellStyle name="Normal 34 6" xfId="282"/>
    <cellStyle name="Normal 34 60" xfId="283"/>
    <cellStyle name="Normal 34 61" xfId="284"/>
    <cellStyle name="Normal 34 62" xfId="285"/>
    <cellStyle name="Normal 34 63" xfId="286"/>
    <cellStyle name="Normal 34 64" xfId="287"/>
    <cellStyle name="Normal 34 65" xfId="288"/>
    <cellStyle name="Normal 34 66" xfId="289"/>
    <cellStyle name="Normal 34 67" xfId="290"/>
    <cellStyle name="Normal 34 68" xfId="291"/>
    <cellStyle name="Normal 34 69" xfId="292"/>
    <cellStyle name="Normal 34 7" xfId="293"/>
    <cellStyle name="Normal 34 70" xfId="294"/>
    <cellStyle name="Normal 34 71" xfId="295"/>
    <cellStyle name="Normal 34 72" xfId="296"/>
    <cellStyle name="Normal 34 8" xfId="297"/>
    <cellStyle name="Normal 34 9" xfId="298"/>
    <cellStyle name="Normal 35" xfId="1014"/>
    <cellStyle name="Normal 36" xfId="1015"/>
    <cellStyle name="Normal 36 10" xfId="299"/>
    <cellStyle name="Normal 36 11" xfId="300"/>
    <cellStyle name="Normal 36 12" xfId="301"/>
    <cellStyle name="Normal 36 13" xfId="302"/>
    <cellStyle name="Normal 36 14" xfId="303"/>
    <cellStyle name="Normal 36 15" xfId="304"/>
    <cellStyle name="Normal 36 16" xfId="305"/>
    <cellStyle name="Normal 36 17" xfId="306"/>
    <cellStyle name="Normal 36 18" xfId="307"/>
    <cellStyle name="Normal 36 19" xfId="308"/>
    <cellStyle name="Normal 36 2" xfId="309"/>
    <cellStyle name="Normal 36 20" xfId="310"/>
    <cellStyle name="Normal 36 21" xfId="311"/>
    <cellStyle name="Normal 36 22" xfId="312"/>
    <cellStyle name="Normal 36 23" xfId="313"/>
    <cellStyle name="Normal 36 24" xfId="314"/>
    <cellStyle name="Normal 36 25" xfId="315"/>
    <cellStyle name="Normal 36 26" xfId="316"/>
    <cellStyle name="Normal 36 27" xfId="317"/>
    <cellStyle name="Normal 36 28" xfId="318"/>
    <cellStyle name="Normal 36 29" xfId="319"/>
    <cellStyle name="Normal 36 3" xfId="320"/>
    <cellStyle name="Normal 36 30" xfId="321"/>
    <cellStyle name="Normal 36 31" xfId="322"/>
    <cellStyle name="Normal 36 32" xfId="323"/>
    <cellStyle name="Normal 36 33" xfId="324"/>
    <cellStyle name="Normal 36 34" xfId="325"/>
    <cellStyle name="Normal 36 35" xfId="326"/>
    <cellStyle name="Normal 36 36" xfId="327"/>
    <cellStyle name="Normal 36 37" xfId="328"/>
    <cellStyle name="Normal 36 38" xfId="329"/>
    <cellStyle name="Normal 36 39" xfId="330"/>
    <cellStyle name="Normal 36 4" xfId="331"/>
    <cellStyle name="Normal 36 40" xfId="332"/>
    <cellStyle name="Normal 36 41" xfId="333"/>
    <cellStyle name="Normal 36 42" xfId="334"/>
    <cellStyle name="Normal 36 43" xfId="335"/>
    <cellStyle name="Normal 36 44" xfId="336"/>
    <cellStyle name="Normal 36 45" xfId="337"/>
    <cellStyle name="Normal 36 46" xfId="338"/>
    <cellStyle name="Normal 36 47" xfId="339"/>
    <cellStyle name="Normal 36 48" xfId="340"/>
    <cellStyle name="Normal 36 49" xfId="341"/>
    <cellStyle name="Normal 36 5" xfId="342"/>
    <cellStyle name="Normal 36 50" xfId="343"/>
    <cellStyle name="Normal 36 51" xfId="344"/>
    <cellStyle name="Normal 36 52" xfId="345"/>
    <cellStyle name="Normal 36 53" xfId="346"/>
    <cellStyle name="Normal 36 54" xfId="347"/>
    <cellStyle name="Normal 36 55" xfId="348"/>
    <cellStyle name="Normal 36 56" xfId="349"/>
    <cellStyle name="Normal 36 57" xfId="350"/>
    <cellStyle name="Normal 36 58" xfId="351"/>
    <cellStyle name="Normal 36 59" xfId="352"/>
    <cellStyle name="Normal 36 6" xfId="353"/>
    <cellStyle name="Normal 36 60" xfId="354"/>
    <cellStyle name="Normal 36 61" xfId="355"/>
    <cellStyle name="Normal 36 62" xfId="356"/>
    <cellStyle name="Normal 36 63" xfId="357"/>
    <cellStyle name="Normal 36 64" xfId="358"/>
    <cellStyle name="Normal 36 65" xfId="359"/>
    <cellStyle name="Normal 36 66" xfId="360"/>
    <cellStyle name="Normal 36 67" xfId="361"/>
    <cellStyle name="Normal 36 7" xfId="362"/>
    <cellStyle name="Normal 36 8" xfId="363"/>
    <cellStyle name="Normal 36 9" xfId="364"/>
    <cellStyle name="Normal 37" xfId="8"/>
    <cellStyle name="Normal 37 10" xfId="365"/>
    <cellStyle name="Normal 37 11" xfId="366"/>
    <cellStyle name="Normal 37 12" xfId="367"/>
    <cellStyle name="Normal 37 13" xfId="368"/>
    <cellStyle name="Normal 37 14" xfId="369"/>
    <cellStyle name="Normal 37 15" xfId="370"/>
    <cellStyle name="Normal 37 16" xfId="371"/>
    <cellStyle name="Normal 37 17" xfId="372"/>
    <cellStyle name="Normal 37 18" xfId="373"/>
    <cellStyle name="Normal 37 19" xfId="374"/>
    <cellStyle name="Normal 37 2" xfId="375"/>
    <cellStyle name="Normal 37 20" xfId="376"/>
    <cellStyle name="Normal 37 21" xfId="377"/>
    <cellStyle name="Normal 37 22" xfId="378"/>
    <cellStyle name="Normal 37 23" xfId="379"/>
    <cellStyle name="Normal 37 24" xfId="380"/>
    <cellStyle name="Normal 37 25" xfId="381"/>
    <cellStyle name="Normal 37 26" xfId="382"/>
    <cellStyle name="Normal 37 27" xfId="383"/>
    <cellStyle name="Normal 37 28" xfId="384"/>
    <cellStyle name="Normal 37 29" xfId="385"/>
    <cellStyle name="Normal 37 3" xfId="386"/>
    <cellStyle name="Normal 37 30" xfId="387"/>
    <cellStyle name="Normal 37 31" xfId="388"/>
    <cellStyle name="Normal 37 32" xfId="389"/>
    <cellStyle name="Normal 37 33" xfId="390"/>
    <cellStyle name="Normal 37 34" xfId="391"/>
    <cellStyle name="Normal 37 35" xfId="392"/>
    <cellStyle name="Normal 37 36" xfId="393"/>
    <cellStyle name="Normal 37 37" xfId="394"/>
    <cellStyle name="Normal 37 38" xfId="395"/>
    <cellStyle name="Normal 37 39" xfId="396"/>
    <cellStyle name="Normal 37 4" xfId="397"/>
    <cellStyle name="Normal 37 40" xfId="398"/>
    <cellStyle name="Normal 37 41" xfId="399"/>
    <cellStyle name="Normal 37 42" xfId="400"/>
    <cellStyle name="Normal 37 43" xfId="401"/>
    <cellStyle name="Normal 37 44" xfId="402"/>
    <cellStyle name="Normal 37 45" xfId="403"/>
    <cellStyle name="Normal 37 46" xfId="404"/>
    <cellStyle name="Normal 37 47" xfId="405"/>
    <cellStyle name="Normal 37 48" xfId="406"/>
    <cellStyle name="Normal 37 49" xfId="407"/>
    <cellStyle name="Normal 37 5" xfId="408"/>
    <cellStyle name="Normal 37 50" xfId="409"/>
    <cellStyle name="Normal 37 51" xfId="410"/>
    <cellStyle name="Normal 37 52" xfId="411"/>
    <cellStyle name="Normal 37 53" xfId="412"/>
    <cellStyle name="Normal 37 54" xfId="413"/>
    <cellStyle name="Normal 37 55" xfId="414"/>
    <cellStyle name="Normal 37 56" xfId="415"/>
    <cellStyle name="Normal 37 57" xfId="416"/>
    <cellStyle name="Normal 37 58" xfId="417"/>
    <cellStyle name="Normal 37 59" xfId="418"/>
    <cellStyle name="Normal 37 6" xfId="419"/>
    <cellStyle name="Normal 37 60" xfId="420"/>
    <cellStyle name="Normal 37 61" xfId="421"/>
    <cellStyle name="Normal 37 62" xfId="422"/>
    <cellStyle name="Normal 37 63" xfId="423"/>
    <cellStyle name="Normal 37 64" xfId="424"/>
    <cellStyle name="Normal 37 65" xfId="425"/>
    <cellStyle name="Normal 37 66" xfId="426"/>
    <cellStyle name="Normal 37 67" xfId="427"/>
    <cellStyle name="Normal 37 68" xfId="428"/>
    <cellStyle name="Normal 37 69" xfId="429"/>
    <cellStyle name="Normal 37 7" xfId="430"/>
    <cellStyle name="Normal 37 70" xfId="431"/>
    <cellStyle name="Normal 37 71" xfId="432"/>
    <cellStyle name="Normal 37 72" xfId="433"/>
    <cellStyle name="Normal 37 8" xfId="434"/>
    <cellStyle name="Normal 37 9" xfId="435"/>
    <cellStyle name="Normal 38" xfId="436"/>
    <cellStyle name="Normal 38 10" xfId="437"/>
    <cellStyle name="Normal 38 11" xfId="438"/>
    <cellStyle name="Normal 38 12" xfId="439"/>
    <cellStyle name="Normal 38 13" xfId="440"/>
    <cellStyle name="Normal 38 14" xfId="441"/>
    <cellStyle name="Normal 38 15" xfId="442"/>
    <cellStyle name="Normal 38 16" xfId="443"/>
    <cellStyle name="Normal 38 17" xfId="444"/>
    <cellStyle name="Normal 38 18" xfId="445"/>
    <cellStyle name="Normal 38 19" xfId="446"/>
    <cellStyle name="Normal 38 2" xfId="447"/>
    <cellStyle name="Normal 38 20" xfId="448"/>
    <cellStyle name="Normal 38 21" xfId="449"/>
    <cellStyle name="Normal 38 22" xfId="450"/>
    <cellStyle name="Normal 38 23" xfId="451"/>
    <cellStyle name="Normal 38 24" xfId="452"/>
    <cellStyle name="Normal 38 25" xfId="453"/>
    <cellStyle name="Normal 38 26" xfId="454"/>
    <cellStyle name="Normal 38 27" xfId="455"/>
    <cellStyle name="Normal 38 28" xfId="456"/>
    <cellStyle name="Normal 38 29" xfId="457"/>
    <cellStyle name="Normal 38 3" xfId="458"/>
    <cellStyle name="Normal 38 30" xfId="459"/>
    <cellStyle name="Normal 38 31" xfId="460"/>
    <cellStyle name="Normal 38 32" xfId="461"/>
    <cellStyle name="Normal 38 33" xfId="462"/>
    <cellStyle name="Normal 38 34" xfId="463"/>
    <cellStyle name="Normal 38 35" xfId="464"/>
    <cellStyle name="Normal 38 36" xfId="465"/>
    <cellStyle name="Normal 38 37" xfId="466"/>
    <cellStyle name="Normal 38 38" xfId="467"/>
    <cellStyle name="Normal 38 39" xfId="468"/>
    <cellStyle name="Normal 38 4" xfId="469"/>
    <cellStyle name="Normal 38 40" xfId="470"/>
    <cellStyle name="Normal 38 41" xfId="471"/>
    <cellStyle name="Normal 38 42" xfId="472"/>
    <cellStyle name="Normal 38 43" xfId="473"/>
    <cellStyle name="Normal 38 44" xfId="474"/>
    <cellStyle name="Normal 38 45" xfId="475"/>
    <cellStyle name="Normal 38 46" xfId="476"/>
    <cellStyle name="Normal 38 47" xfId="477"/>
    <cellStyle name="Normal 38 48" xfId="478"/>
    <cellStyle name="Normal 38 49" xfId="479"/>
    <cellStyle name="Normal 38 5" xfId="480"/>
    <cellStyle name="Normal 38 50" xfId="481"/>
    <cellStyle name="Normal 38 51" xfId="482"/>
    <cellStyle name="Normal 38 52" xfId="483"/>
    <cellStyle name="Normal 38 53" xfId="484"/>
    <cellStyle name="Normal 38 54" xfId="485"/>
    <cellStyle name="Normal 38 55" xfId="486"/>
    <cellStyle name="Normal 38 56" xfId="487"/>
    <cellStyle name="Normal 38 57" xfId="488"/>
    <cellStyle name="Normal 38 58" xfId="489"/>
    <cellStyle name="Normal 38 59" xfId="490"/>
    <cellStyle name="Normal 38 6" xfId="491"/>
    <cellStyle name="Normal 38 60" xfId="492"/>
    <cellStyle name="Normal 38 61" xfId="493"/>
    <cellStyle name="Normal 38 62" xfId="494"/>
    <cellStyle name="Normal 38 63" xfId="495"/>
    <cellStyle name="Normal 38 64" xfId="496"/>
    <cellStyle name="Normal 38 65" xfId="497"/>
    <cellStyle name="Normal 38 66" xfId="498"/>
    <cellStyle name="Normal 38 67" xfId="499"/>
    <cellStyle name="Normal 38 68" xfId="500"/>
    <cellStyle name="Normal 38 69" xfId="501"/>
    <cellStyle name="Normal 38 7" xfId="502"/>
    <cellStyle name="Normal 38 70" xfId="503"/>
    <cellStyle name="Normal 38 71" xfId="504"/>
    <cellStyle name="Normal 38 72" xfId="505"/>
    <cellStyle name="Normal 38 8" xfId="506"/>
    <cellStyle name="Normal 38 9" xfId="507"/>
    <cellStyle name="Normal 39" xfId="1016"/>
    <cellStyle name="Normal 39 10" xfId="508"/>
    <cellStyle name="Normal 39 11" xfId="509"/>
    <cellStyle name="Normal 39 12" xfId="510"/>
    <cellStyle name="Normal 39 13" xfId="511"/>
    <cellStyle name="Normal 39 14" xfId="512"/>
    <cellStyle name="Normal 39 15" xfId="513"/>
    <cellStyle name="Normal 39 16" xfId="514"/>
    <cellStyle name="Normal 39 17" xfId="515"/>
    <cellStyle name="Normal 39 18" xfId="516"/>
    <cellStyle name="Normal 39 19" xfId="517"/>
    <cellStyle name="Normal 39 2" xfId="518"/>
    <cellStyle name="Normal 39 20" xfId="519"/>
    <cellStyle name="Normal 39 21" xfId="520"/>
    <cellStyle name="Normal 39 22" xfId="521"/>
    <cellStyle name="Normal 39 23" xfId="522"/>
    <cellStyle name="Normal 39 24" xfId="523"/>
    <cellStyle name="Normal 39 25" xfId="524"/>
    <cellStyle name="Normal 39 26" xfId="525"/>
    <cellStyle name="Normal 39 27" xfId="526"/>
    <cellStyle name="Normal 39 28" xfId="527"/>
    <cellStyle name="Normal 39 29" xfId="528"/>
    <cellStyle name="Normal 39 3" xfId="529"/>
    <cellStyle name="Normal 39 30" xfId="530"/>
    <cellStyle name="Normal 39 31" xfId="531"/>
    <cellStyle name="Normal 39 32" xfId="532"/>
    <cellStyle name="Normal 39 33" xfId="533"/>
    <cellStyle name="Normal 39 34" xfId="534"/>
    <cellStyle name="Normal 39 35" xfId="535"/>
    <cellStyle name="Normal 39 36" xfId="536"/>
    <cellStyle name="Normal 39 37" xfId="537"/>
    <cellStyle name="Normal 39 38" xfId="538"/>
    <cellStyle name="Normal 39 39" xfId="539"/>
    <cellStyle name="Normal 39 4" xfId="540"/>
    <cellStyle name="Normal 39 40" xfId="541"/>
    <cellStyle name="Normal 39 41" xfId="542"/>
    <cellStyle name="Normal 39 42" xfId="543"/>
    <cellStyle name="Normal 39 43" xfId="544"/>
    <cellStyle name="Normal 39 44" xfId="545"/>
    <cellStyle name="Normal 39 45" xfId="546"/>
    <cellStyle name="Normal 39 46" xfId="547"/>
    <cellStyle name="Normal 39 47" xfId="548"/>
    <cellStyle name="Normal 39 48" xfId="549"/>
    <cellStyle name="Normal 39 49" xfId="550"/>
    <cellStyle name="Normal 39 5" xfId="551"/>
    <cellStyle name="Normal 39 50" xfId="552"/>
    <cellStyle name="Normal 39 51" xfId="553"/>
    <cellStyle name="Normal 39 52" xfId="554"/>
    <cellStyle name="Normal 39 53" xfId="555"/>
    <cellStyle name="Normal 39 54" xfId="556"/>
    <cellStyle name="Normal 39 55" xfId="557"/>
    <cellStyle name="Normal 39 56" xfId="558"/>
    <cellStyle name="Normal 39 57" xfId="559"/>
    <cellStyle name="Normal 39 58" xfId="560"/>
    <cellStyle name="Normal 39 59" xfId="561"/>
    <cellStyle name="Normal 39 6" xfId="562"/>
    <cellStyle name="Normal 39 60" xfId="563"/>
    <cellStyle name="Normal 39 61" xfId="564"/>
    <cellStyle name="Normal 39 62" xfId="565"/>
    <cellStyle name="Normal 39 63" xfId="566"/>
    <cellStyle name="Normal 39 64" xfId="567"/>
    <cellStyle name="Normal 39 65" xfId="568"/>
    <cellStyle name="Normal 39 66" xfId="569"/>
    <cellStyle name="Normal 39 67" xfId="570"/>
    <cellStyle name="Normal 39 7" xfId="571"/>
    <cellStyle name="Normal 39 8" xfId="572"/>
    <cellStyle name="Normal 39 9" xfId="573"/>
    <cellStyle name="Normal 4" xfId="574"/>
    <cellStyle name="Normal 40 10" xfId="575"/>
    <cellStyle name="Normal 40 11" xfId="576"/>
    <cellStyle name="Normal 40 12" xfId="577"/>
    <cellStyle name="Normal 40 13" xfId="578"/>
    <cellStyle name="Normal 40 14" xfId="579"/>
    <cellStyle name="Normal 40 15" xfId="580"/>
    <cellStyle name="Normal 40 16" xfId="581"/>
    <cellStyle name="Normal 40 17" xfId="582"/>
    <cellStyle name="Normal 40 18" xfId="583"/>
    <cellStyle name="Normal 40 19" xfId="584"/>
    <cellStyle name="Normal 40 2" xfId="585"/>
    <cellStyle name="Normal 40 20" xfId="586"/>
    <cellStyle name="Normal 40 21" xfId="587"/>
    <cellStyle name="Normal 40 22" xfId="588"/>
    <cellStyle name="Normal 40 23" xfId="589"/>
    <cellStyle name="Normal 40 24" xfId="590"/>
    <cellStyle name="Normal 40 25" xfId="591"/>
    <cellStyle name="Normal 40 26" xfId="592"/>
    <cellStyle name="Normal 40 27" xfId="593"/>
    <cellStyle name="Normal 40 28" xfId="594"/>
    <cellStyle name="Normal 40 29" xfId="595"/>
    <cellStyle name="Normal 40 3" xfId="596"/>
    <cellStyle name="Normal 40 30" xfId="597"/>
    <cellStyle name="Normal 40 31" xfId="598"/>
    <cellStyle name="Normal 40 32" xfId="599"/>
    <cellStyle name="Normal 40 33" xfId="600"/>
    <cellStyle name="Normal 40 34" xfId="601"/>
    <cellStyle name="Normal 40 35" xfId="602"/>
    <cellStyle name="Normal 40 36" xfId="603"/>
    <cellStyle name="Normal 40 37" xfId="604"/>
    <cellStyle name="Normal 40 38" xfId="605"/>
    <cellStyle name="Normal 40 39" xfId="606"/>
    <cellStyle name="Normal 40 4" xfId="607"/>
    <cellStyle name="Normal 40 40" xfId="608"/>
    <cellStyle name="Normal 40 41" xfId="609"/>
    <cellStyle name="Normal 40 42" xfId="610"/>
    <cellStyle name="Normal 40 43" xfId="611"/>
    <cellStyle name="Normal 40 44" xfId="612"/>
    <cellStyle name="Normal 40 45" xfId="613"/>
    <cellStyle name="Normal 40 46" xfId="614"/>
    <cellStyle name="Normal 40 47" xfId="615"/>
    <cellStyle name="Normal 40 48" xfId="616"/>
    <cellStyle name="Normal 40 49" xfId="617"/>
    <cellStyle name="Normal 40 5" xfId="618"/>
    <cellStyle name="Normal 40 50" xfId="619"/>
    <cellStyle name="Normal 40 51" xfId="620"/>
    <cellStyle name="Normal 40 52" xfId="621"/>
    <cellStyle name="Normal 40 53" xfId="622"/>
    <cellStyle name="Normal 40 54" xfId="623"/>
    <cellStyle name="Normal 40 55" xfId="624"/>
    <cellStyle name="Normal 40 56" xfId="625"/>
    <cellStyle name="Normal 40 57" xfId="626"/>
    <cellStyle name="Normal 40 58" xfId="627"/>
    <cellStyle name="Normal 40 59" xfId="628"/>
    <cellStyle name="Normal 40 6" xfId="629"/>
    <cellStyle name="Normal 40 60" xfId="630"/>
    <cellStyle name="Normal 40 61" xfId="631"/>
    <cellStyle name="Normal 40 62" xfId="632"/>
    <cellStyle name="Normal 40 63" xfId="633"/>
    <cellStyle name="Normal 40 64" xfId="634"/>
    <cellStyle name="Normal 40 65" xfId="635"/>
    <cellStyle name="Normal 40 66" xfId="636"/>
    <cellStyle name="Normal 40 67" xfId="637"/>
    <cellStyle name="Normal 40 7" xfId="638"/>
    <cellStyle name="Normal 40 8" xfId="639"/>
    <cellStyle name="Normal 40 9" xfId="640"/>
    <cellStyle name="Normal 41" xfId="1023"/>
    <cellStyle name="Normal 42" xfId="1017"/>
    <cellStyle name="Normal 43" xfId="1024"/>
    <cellStyle name="Normal 44" xfId="1018"/>
    <cellStyle name="Normal 45" xfId="1019"/>
    <cellStyle name="Normal 46" xfId="1020"/>
    <cellStyle name="Normal 47" xfId="1029"/>
    <cellStyle name="Normal 48" xfId="1021"/>
    <cellStyle name="Normal 49" xfId="1030"/>
    <cellStyle name="Normal 5" xfId="1001"/>
    <cellStyle name="Normal 5 10" xfId="641"/>
    <cellStyle name="Normal 5 11" xfId="642"/>
    <cellStyle name="Normal 5 12" xfId="643"/>
    <cellStyle name="Normal 5 13" xfId="644"/>
    <cellStyle name="Normal 5 14" xfId="645"/>
    <cellStyle name="Normal 5 15" xfId="646"/>
    <cellStyle name="Normal 5 16" xfId="647"/>
    <cellStyle name="Normal 5 17" xfId="648"/>
    <cellStyle name="Normal 5 18" xfId="649"/>
    <cellStyle name="Normal 5 19" xfId="650"/>
    <cellStyle name="Normal 5 2" xfId="651"/>
    <cellStyle name="Normal 5 20" xfId="652"/>
    <cellStyle name="Normal 5 21" xfId="653"/>
    <cellStyle name="Normal 5 22" xfId="654"/>
    <cellStyle name="Normal 5 23" xfId="655"/>
    <cellStyle name="Normal 5 24" xfId="656"/>
    <cellStyle name="Normal 5 25" xfId="657"/>
    <cellStyle name="Normal 5 26" xfId="658"/>
    <cellStyle name="Normal 5 27" xfId="659"/>
    <cellStyle name="Normal 5 28" xfId="660"/>
    <cellStyle name="Normal 5 29" xfId="661"/>
    <cellStyle name="Normal 5 3" xfId="662"/>
    <cellStyle name="Normal 5 30" xfId="663"/>
    <cellStyle name="Normal 5 31" xfId="664"/>
    <cellStyle name="Normal 5 32" xfId="665"/>
    <cellStyle name="Normal 5 33" xfId="666"/>
    <cellStyle name="Normal 5 34" xfId="667"/>
    <cellStyle name="Normal 5 35" xfId="668"/>
    <cellStyle name="Normal 5 36" xfId="669"/>
    <cellStyle name="Normal 5 37" xfId="670"/>
    <cellStyle name="Normal 5 38" xfId="671"/>
    <cellStyle name="Normal 5 39" xfId="672"/>
    <cellStyle name="Normal 5 4" xfId="673"/>
    <cellStyle name="Normal 5 40" xfId="674"/>
    <cellStyle name="Normal 5 41" xfId="675"/>
    <cellStyle name="Normal 5 42" xfId="676"/>
    <cellStyle name="Normal 5 43" xfId="677"/>
    <cellStyle name="Normal 5 44" xfId="678"/>
    <cellStyle name="Normal 5 45" xfId="679"/>
    <cellStyle name="Normal 5 46" xfId="680"/>
    <cellStyle name="Normal 5 47" xfId="681"/>
    <cellStyle name="Normal 5 48" xfId="682"/>
    <cellStyle name="Normal 5 49" xfId="683"/>
    <cellStyle name="Normal 5 5" xfId="3"/>
    <cellStyle name="Normal 5 50" xfId="684"/>
    <cellStyle name="Normal 5 51" xfId="685"/>
    <cellStyle name="Normal 5 52" xfId="686"/>
    <cellStyle name="Normal 5 53" xfId="687"/>
    <cellStyle name="Normal 5 54" xfId="688"/>
    <cellStyle name="Normal 5 55" xfId="689"/>
    <cellStyle name="Normal 5 56" xfId="690"/>
    <cellStyle name="Normal 5 57" xfId="691"/>
    <cellStyle name="Normal 5 58" xfId="692"/>
    <cellStyle name="Normal 5 59" xfId="693"/>
    <cellStyle name="Normal 5 6" xfId="4"/>
    <cellStyle name="Normal 5 60" xfId="694"/>
    <cellStyle name="Normal 5 61" xfId="695"/>
    <cellStyle name="Normal 5 62" xfId="696"/>
    <cellStyle name="Normal 5 63" xfId="697"/>
    <cellStyle name="Normal 5 64" xfId="698"/>
    <cellStyle name="Normal 5 65" xfId="699"/>
    <cellStyle name="Normal 5 66" xfId="700"/>
    <cellStyle name="Normal 5 67" xfId="701"/>
    <cellStyle name="Normal 5 68" xfId="702"/>
    <cellStyle name="Normal 5 69" xfId="703"/>
    <cellStyle name="Normal 5 7" xfId="704"/>
    <cellStyle name="Normal 5 70" xfId="705"/>
    <cellStyle name="Normal 5 71" xfId="706"/>
    <cellStyle name="Normal 5 72" xfId="707"/>
    <cellStyle name="Normal 5 73" xfId="708"/>
    <cellStyle name="Normal 5 74" xfId="709"/>
    <cellStyle name="Normal 5 75" xfId="710"/>
    <cellStyle name="Normal 5 76" xfId="711"/>
    <cellStyle name="Normal 5 77" xfId="712"/>
    <cellStyle name="Normal 5 78" xfId="713"/>
    <cellStyle name="Normal 5 79" xfId="714"/>
    <cellStyle name="Normal 5 8" xfId="715"/>
    <cellStyle name="Normal 5 80" xfId="716"/>
    <cellStyle name="Normal 5 81" xfId="717"/>
    <cellStyle name="Normal 5 9" xfId="718"/>
    <cellStyle name="Normal 50" xfId="1022"/>
    <cellStyle name="Normal 51" xfId="1033"/>
    <cellStyle name="Normal 52" xfId="1032"/>
    <cellStyle name="Normal 53" xfId="1031"/>
    <cellStyle name="Normal 54" xfId="1028"/>
    <cellStyle name="Normal 55" xfId="1027"/>
    <cellStyle name="Normal 56" xfId="1026"/>
    <cellStyle name="Normal 57" xfId="1025"/>
    <cellStyle name="Normal 58" xfId="1034"/>
    <cellStyle name="Normal 59" xfId="1035"/>
    <cellStyle name="Normal 6" xfId="1002"/>
    <cellStyle name="Normal 6 10" xfId="719"/>
    <cellStyle name="Normal 6 11" xfId="720"/>
    <cellStyle name="Normal 6 12" xfId="721"/>
    <cellStyle name="Normal 6 2" xfId="722"/>
    <cellStyle name="Normal 6 3" xfId="723"/>
    <cellStyle name="Normal 6 4" xfId="724"/>
    <cellStyle name="Normal 6 5" xfId="725"/>
    <cellStyle name="Normal 6 6" xfId="726"/>
    <cellStyle name="Normal 6 7" xfId="727"/>
    <cellStyle name="Normal 6 8" xfId="728"/>
    <cellStyle name="Normal 6 9" xfId="729"/>
    <cellStyle name="Normal 7" xfId="1003"/>
    <cellStyle name="Normal 7 10" xfId="730"/>
    <cellStyle name="Normal 7 11" xfId="731"/>
    <cellStyle name="Normal 7 12" xfId="732"/>
    <cellStyle name="Normal 7 13" xfId="733"/>
    <cellStyle name="Normal 7 14" xfId="734"/>
    <cellStyle name="Normal 7 15" xfId="735"/>
    <cellStyle name="Normal 7 16" xfId="736"/>
    <cellStyle name="Normal 7 17" xfId="737"/>
    <cellStyle name="Normal 7 18" xfId="738"/>
    <cellStyle name="Normal 7 19" xfId="739"/>
    <cellStyle name="Normal 7 2" xfId="740"/>
    <cellStyle name="Normal 7 20" xfId="741"/>
    <cellStyle name="Normal 7 21" xfId="742"/>
    <cellStyle name="Normal 7 22" xfId="743"/>
    <cellStyle name="Normal 7 23" xfId="744"/>
    <cellStyle name="Normal 7 24" xfId="745"/>
    <cellStyle name="Normal 7 25" xfId="746"/>
    <cellStyle name="Normal 7 26" xfId="747"/>
    <cellStyle name="Normal 7 27" xfId="748"/>
    <cellStyle name="Normal 7 28" xfId="749"/>
    <cellStyle name="Normal 7 29" xfId="750"/>
    <cellStyle name="Normal 7 3" xfId="751"/>
    <cellStyle name="Normal 7 30" xfId="752"/>
    <cellStyle name="Normal 7 31" xfId="753"/>
    <cellStyle name="Normal 7 32" xfId="754"/>
    <cellStyle name="Normal 7 33" xfId="755"/>
    <cellStyle name="Normal 7 34" xfId="756"/>
    <cellStyle name="Normal 7 35" xfId="757"/>
    <cellStyle name="Normal 7 36" xfId="758"/>
    <cellStyle name="Normal 7 37" xfId="759"/>
    <cellStyle name="Normal 7 38" xfId="760"/>
    <cellStyle name="Normal 7 39" xfId="761"/>
    <cellStyle name="Normal 7 4" xfId="762"/>
    <cellStyle name="Normal 7 40" xfId="763"/>
    <cellStyle name="Normal 7 41" xfId="764"/>
    <cellStyle name="Normal 7 42" xfId="765"/>
    <cellStyle name="Normal 7 43" xfId="766"/>
    <cellStyle name="Normal 7 44" xfId="767"/>
    <cellStyle name="Normal 7 45" xfId="768"/>
    <cellStyle name="Normal 7 46" xfId="769"/>
    <cellStyle name="Normal 7 47" xfId="770"/>
    <cellStyle name="Normal 7 48" xfId="771"/>
    <cellStyle name="Normal 7 49" xfId="772"/>
    <cellStyle name="Normal 7 5" xfId="773"/>
    <cellStyle name="Normal 7 50" xfId="774"/>
    <cellStyle name="Normal 7 51" xfId="775"/>
    <cellStyle name="Normal 7 52" xfId="776"/>
    <cellStyle name="Normal 7 53" xfId="777"/>
    <cellStyle name="Normal 7 54" xfId="778"/>
    <cellStyle name="Normal 7 55" xfId="779"/>
    <cellStyle name="Normal 7 56" xfId="780"/>
    <cellStyle name="Normal 7 57" xfId="781"/>
    <cellStyle name="Normal 7 58" xfId="782"/>
    <cellStyle name="Normal 7 59" xfId="783"/>
    <cellStyle name="Normal 7 6" xfId="784"/>
    <cellStyle name="Normal 7 60" xfId="785"/>
    <cellStyle name="Normal 7 61" xfId="786"/>
    <cellStyle name="Normal 7 62" xfId="787"/>
    <cellStyle name="Normal 7 63" xfId="788"/>
    <cellStyle name="Normal 7 64" xfId="789"/>
    <cellStyle name="Normal 7 65" xfId="790"/>
    <cellStyle name="Normal 7 66" xfId="791"/>
    <cellStyle name="Normal 7 67" xfId="792"/>
    <cellStyle name="Normal 7 68" xfId="793"/>
    <cellStyle name="Normal 7 69" xfId="794"/>
    <cellStyle name="Normal 7 7" xfId="795"/>
    <cellStyle name="Normal 7 70" xfId="796"/>
    <cellStyle name="Normal 7 71" xfId="797"/>
    <cellStyle name="Normal 7 72" xfId="798"/>
    <cellStyle name="Normal 7 73" xfId="799"/>
    <cellStyle name="Normal 7 74" xfId="800"/>
    <cellStyle name="Normal 7 75" xfId="801"/>
    <cellStyle name="Normal 7 76" xfId="802"/>
    <cellStyle name="Normal 7 77" xfId="803"/>
    <cellStyle name="Normal 7 78" xfId="804"/>
    <cellStyle name="Normal 7 79" xfId="805"/>
    <cellStyle name="Normal 7 8" xfId="5"/>
    <cellStyle name="Normal 7 80" xfId="806"/>
    <cellStyle name="Normal 7 81" xfId="807"/>
    <cellStyle name="Normal 7 82" xfId="808"/>
    <cellStyle name="Normal 7 83" xfId="809"/>
    <cellStyle name="Normal 7 84" xfId="810"/>
    <cellStyle name="Normal 7 85" xfId="811"/>
    <cellStyle name="Normal 7 86" xfId="812"/>
    <cellStyle name="Normal 7 87" xfId="813"/>
    <cellStyle name="Normal 7 88" xfId="814"/>
    <cellStyle name="Normal 7 89" xfId="815"/>
    <cellStyle name="Normal 7 9" xfId="816"/>
    <cellStyle name="Normal 7 90" xfId="817"/>
    <cellStyle name="Normal 7 91" xfId="818"/>
    <cellStyle name="Normal 7 92" xfId="819"/>
    <cellStyle name="Normal 8" xfId="1008"/>
    <cellStyle name="Normal 8 10" xfId="820"/>
    <cellStyle name="Normal 8 11" xfId="2"/>
    <cellStyle name="Normal 8 12" xfId="821"/>
    <cellStyle name="Normal 8 13" xfId="822"/>
    <cellStyle name="Normal 8 14" xfId="823"/>
    <cellStyle name="Normal 8 15" xfId="824"/>
    <cellStyle name="Normal 8 16" xfId="825"/>
    <cellStyle name="Normal 8 17" xfId="826"/>
    <cellStyle name="Normal 8 18" xfId="827"/>
    <cellStyle name="Normal 8 19" xfId="828"/>
    <cellStyle name="Normal 8 2" xfId="829"/>
    <cellStyle name="Normal 8 20" xfId="830"/>
    <cellStyle name="Normal 8 21" xfId="831"/>
    <cellStyle name="Normal 8 22" xfId="832"/>
    <cellStyle name="Normal 8 23" xfId="833"/>
    <cellStyle name="Normal 8 24" xfId="834"/>
    <cellStyle name="Normal 8 25" xfId="835"/>
    <cellStyle name="Normal 8 26" xfId="836"/>
    <cellStyle name="Normal 8 27" xfId="837"/>
    <cellStyle name="Normal 8 28" xfId="838"/>
    <cellStyle name="Normal 8 29" xfId="839"/>
    <cellStyle name="Normal 8 3" xfId="840"/>
    <cellStyle name="Normal 8 30" xfId="841"/>
    <cellStyle name="Normal 8 31" xfId="842"/>
    <cellStyle name="Normal 8 32" xfId="843"/>
    <cellStyle name="Normal 8 33" xfId="844"/>
    <cellStyle name="Normal 8 34" xfId="845"/>
    <cellStyle name="Normal 8 35" xfId="846"/>
    <cellStyle name="Normal 8 36" xfId="847"/>
    <cellStyle name="Normal 8 37" xfId="848"/>
    <cellStyle name="Normal 8 38" xfId="849"/>
    <cellStyle name="Normal 8 39" xfId="850"/>
    <cellStyle name="Normal 8 4" xfId="851"/>
    <cellStyle name="Normal 8 40" xfId="852"/>
    <cellStyle name="Normal 8 41" xfId="853"/>
    <cellStyle name="Normal 8 42" xfId="854"/>
    <cellStyle name="Normal 8 43" xfId="855"/>
    <cellStyle name="Normal 8 44" xfId="856"/>
    <cellStyle name="Normal 8 45" xfId="857"/>
    <cellStyle name="Normal 8 46" xfId="858"/>
    <cellStyle name="Normal 8 47" xfId="859"/>
    <cellStyle name="Normal 8 48" xfId="860"/>
    <cellStyle name="Normal 8 49" xfId="861"/>
    <cellStyle name="Normal 8 5" xfId="862"/>
    <cellStyle name="Normal 8 50" xfId="863"/>
    <cellStyle name="Normal 8 51" xfId="864"/>
    <cellStyle name="Normal 8 52" xfId="865"/>
    <cellStyle name="Normal 8 53" xfId="866"/>
    <cellStyle name="Normal 8 54" xfId="867"/>
    <cellStyle name="Normal 8 55" xfId="868"/>
    <cellStyle name="Normal 8 56" xfId="869"/>
    <cellStyle name="Normal 8 57" xfId="870"/>
    <cellStyle name="Normal 8 58" xfId="871"/>
    <cellStyle name="Normal 8 59" xfId="872"/>
    <cellStyle name="Normal 8 6" xfId="873"/>
    <cellStyle name="Normal 8 60" xfId="874"/>
    <cellStyle name="Normal 8 61" xfId="875"/>
    <cellStyle name="Normal 8 62" xfId="876"/>
    <cellStyle name="Normal 8 63" xfId="877"/>
    <cellStyle name="Normal 8 64" xfId="878"/>
    <cellStyle name="Normal 8 65" xfId="879"/>
    <cellStyle name="Normal 8 66" xfId="880"/>
    <cellStyle name="Normal 8 67" xfId="881"/>
    <cellStyle name="Normal 8 68" xfId="882"/>
    <cellStyle name="Normal 8 69" xfId="883"/>
    <cellStyle name="Normal 8 7" xfId="884"/>
    <cellStyle name="Normal 8 70" xfId="885"/>
    <cellStyle name="Normal 8 71" xfId="886"/>
    <cellStyle name="Normal 8 72" xfId="887"/>
    <cellStyle name="Normal 8 73" xfId="888"/>
    <cellStyle name="Normal 8 74" xfId="889"/>
    <cellStyle name="Normal 8 75" xfId="890"/>
    <cellStyle name="Normal 8 76" xfId="891"/>
    <cellStyle name="Normal 8 77" xfId="892"/>
    <cellStyle name="Normal 8 78" xfId="893"/>
    <cellStyle name="Normal 8 79" xfId="894"/>
    <cellStyle name="Normal 8 8" xfId="895"/>
    <cellStyle name="Normal 8 80" xfId="896"/>
    <cellStyle name="Normal 8 81" xfId="897"/>
    <cellStyle name="Normal 8 82" xfId="898"/>
    <cellStyle name="Normal 8 83" xfId="899"/>
    <cellStyle name="Normal 8 84" xfId="900"/>
    <cellStyle name="Normal 8 85" xfId="901"/>
    <cellStyle name="Normal 8 86" xfId="902"/>
    <cellStyle name="Normal 8 87" xfId="903"/>
    <cellStyle name="Normal 8 88" xfId="904"/>
    <cellStyle name="Normal 8 89" xfId="905"/>
    <cellStyle name="Normal 8 9" xfId="906"/>
    <cellStyle name="Normal 8 90" xfId="907"/>
    <cellStyle name="Normal 8 91" xfId="908"/>
    <cellStyle name="Normal 8 92" xfId="909"/>
    <cellStyle name="Normal 9" xfId="1005"/>
    <cellStyle name="Normal 9 10" xfId="910"/>
    <cellStyle name="Normal 9 11" xfId="911"/>
    <cellStyle name="Normal 9 12" xfId="912"/>
    <cellStyle name="Normal 9 13" xfId="913"/>
    <cellStyle name="Normal 9 14" xfId="914"/>
    <cellStyle name="Normal 9 15" xfId="915"/>
    <cellStyle name="Normal 9 16" xfId="916"/>
    <cellStyle name="Normal 9 17" xfId="917"/>
    <cellStyle name="Normal 9 18" xfId="918"/>
    <cellStyle name="Normal 9 19" xfId="919"/>
    <cellStyle name="Normal 9 2" xfId="920"/>
    <cellStyle name="Normal 9 20" xfId="921"/>
    <cellStyle name="Normal 9 21" xfId="922"/>
    <cellStyle name="Normal 9 22" xfId="923"/>
    <cellStyle name="Normal 9 23" xfId="924"/>
    <cellStyle name="Normal 9 24" xfId="925"/>
    <cellStyle name="Normal 9 25" xfId="926"/>
    <cellStyle name="Normal 9 26" xfId="927"/>
    <cellStyle name="Normal 9 27" xfId="928"/>
    <cellStyle name="Normal 9 28" xfId="929"/>
    <cellStyle name="Normal 9 29" xfId="930"/>
    <cellStyle name="Normal 9 3" xfId="931"/>
    <cellStyle name="Normal 9 30" xfId="932"/>
    <cellStyle name="Normal 9 31" xfId="933"/>
    <cellStyle name="Normal 9 32" xfId="934"/>
    <cellStyle name="Normal 9 33" xfId="935"/>
    <cellStyle name="Normal 9 34" xfId="936"/>
    <cellStyle name="Normal 9 35" xfId="937"/>
    <cellStyle name="Normal 9 36" xfId="938"/>
    <cellStyle name="Normal 9 37" xfId="939"/>
    <cellStyle name="Normal 9 38" xfId="940"/>
    <cellStyle name="Normal 9 39" xfId="941"/>
    <cellStyle name="Normal 9 4" xfId="942"/>
    <cellStyle name="Normal 9 40" xfId="943"/>
    <cellStyle name="Normal 9 41" xfId="944"/>
    <cellStyle name="Normal 9 42" xfId="945"/>
    <cellStyle name="Normal 9 43" xfId="946"/>
    <cellStyle name="Normal 9 44" xfId="947"/>
    <cellStyle name="Normal 9 45" xfId="948"/>
    <cellStyle name="Normal 9 46" xfId="949"/>
    <cellStyle name="Normal 9 47" xfId="950"/>
    <cellStyle name="Normal 9 48" xfId="951"/>
    <cellStyle name="Normal 9 49" xfId="952"/>
    <cellStyle name="Normal 9 5" xfId="953"/>
    <cellStyle name="Normal 9 50" xfId="954"/>
    <cellStyle name="Normal 9 51" xfId="955"/>
    <cellStyle name="Normal 9 52" xfId="956"/>
    <cellStyle name="Normal 9 53" xfId="957"/>
    <cellStyle name="Normal 9 54" xfId="958"/>
    <cellStyle name="Normal 9 55" xfId="959"/>
    <cellStyle name="Normal 9 56" xfId="960"/>
    <cellStyle name="Normal 9 57" xfId="961"/>
    <cellStyle name="Normal 9 58" xfId="962"/>
    <cellStyle name="Normal 9 59" xfId="963"/>
    <cellStyle name="Normal 9 6" xfId="964"/>
    <cellStyle name="Normal 9 60" xfId="965"/>
    <cellStyle name="Normal 9 61" xfId="966"/>
    <cellStyle name="Normal 9 62" xfId="967"/>
    <cellStyle name="Normal 9 63" xfId="968"/>
    <cellStyle name="Normal 9 64" xfId="969"/>
    <cellStyle name="Normal 9 65" xfId="970"/>
    <cellStyle name="Normal 9 66" xfId="971"/>
    <cellStyle name="Normal 9 67" xfId="972"/>
    <cellStyle name="Normal 9 68" xfId="973"/>
    <cellStyle name="Normal 9 69" xfId="974"/>
    <cellStyle name="Normal 9 7" xfId="975"/>
    <cellStyle name="Normal 9 70" xfId="976"/>
    <cellStyle name="Normal 9 71" xfId="977"/>
    <cellStyle name="Normal 9 72" xfId="978"/>
    <cellStyle name="Normal 9 73" xfId="979"/>
    <cellStyle name="Normal 9 74" xfId="980"/>
    <cellStyle name="Normal 9 75" xfId="981"/>
    <cellStyle name="Normal 9 76" xfId="982"/>
    <cellStyle name="Normal 9 77" xfId="983"/>
    <cellStyle name="Normal 9 78" xfId="984"/>
    <cellStyle name="Normal 9 79" xfId="985"/>
    <cellStyle name="Normal 9 8" xfId="986"/>
    <cellStyle name="Normal 9 80" xfId="987"/>
    <cellStyle name="Normal 9 81" xfId="988"/>
    <cellStyle name="Normal 9 82" xfId="989"/>
    <cellStyle name="Normal 9 83" xfId="990"/>
    <cellStyle name="Normal 9 84" xfId="991"/>
    <cellStyle name="Normal 9 85" xfId="992"/>
    <cellStyle name="Normal 9 86" xfId="993"/>
    <cellStyle name="Normal 9 87" xfId="994"/>
    <cellStyle name="Normal 9 88" xfId="995"/>
    <cellStyle name="Normal 9 89" xfId="996"/>
    <cellStyle name="Normal 9 9" xfId="997"/>
    <cellStyle name="Normal 9 90" xfId="998"/>
    <cellStyle name="Normal 9 91" xfId="999"/>
    <cellStyle name="Normal 9 92" xfId="1000"/>
    <cellStyle name="Нормален" xfId="0" builtinId="0"/>
  </cellStyles>
  <dxfs count="0"/>
  <tableStyles count="0" defaultTableStyle="TableStyleMedium9" defaultPivotStyle="PivotStyleLight16"/>
  <colors>
    <mruColors>
      <color rgb="FFFFFFCC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F37"/>
  <sheetViews>
    <sheetView view="pageBreakPreview" zoomScale="80" zoomScaleSheetLayoutView="80" workbookViewId="0">
      <pane ySplit="11" topLeftCell="A12" activePane="bottomLeft" state="frozen"/>
      <selection pane="bottomLeft" activeCell="C24" sqref="C24"/>
    </sheetView>
  </sheetViews>
  <sheetFormatPr defaultColWidth="8.7109375" defaultRowHeight="15" x14ac:dyDescent="0.25"/>
  <cols>
    <col min="1" max="1" width="21.85546875" style="19" customWidth="1"/>
    <col min="2" max="2" width="66.5703125" style="19" customWidth="1"/>
    <col min="3" max="3" width="42.85546875" style="19" customWidth="1"/>
    <col min="4" max="4" width="9.85546875" style="30" customWidth="1"/>
    <col min="5" max="5" width="16" style="26" customWidth="1"/>
    <col min="6" max="6" width="13.42578125" style="19" bestFit="1" customWidth="1"/>
    <col min="7" max="7" width="16.140625" style="19" customWidth="1"/>
    <col min="8" max="16384" width="8.7109375" style="19"/>
  </cols>
  <sheetData>
    <row r="1" spans="1:32" ht="18.75" x14ac:dyDescent="0.3">
      <c r="D1" s="563" t="s">
        <v>169</v>
      </c>
      <c r="E1" s="563"/>
    </row>
    <row r="3" spans="1:32" ht="15.75" x14ac:dyDescent="0.25">
      <c r="A3" s="468" t="s">
        <v>119</v>
      </c>
      <c r="B3" s="571" t="s">
        <v>137</v>
      </c>
      <c r="C3" s="571"/>
      <c r="D3" s="571"/>
      <c r="E3" s="571"/>
    </row>
    <row r="4" spans="1:32" s="120" customFormat="1" ht="15" customHeight="1" x14ac:dyDescent="0.2">
      <c r="A4" s="469" t="s">
        <v>156</v>
      </c>
      <c r="B4" s="472">
        <v>1</v>
      </c>
      <c r="C4" s="470"/>
      <c r="D4" s="121"/>
      <c r="E4" s="121"/>
      <c r="F4" s="121"/>
      <c r="G4" s="122"/>
      <c r="H4" s="118"/>
      <c r="I4" s="118"/>
      <c r="J4" s="118"/>
      <c r="K4" s="118"/>
      <c r="L4" s="118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</row>
    <row r="5" spans="1:32" s="20" customFormat="1" ht="8.25" x14ac:dyDescent="0.15">
      <c r="D5" s="29"/>
      <c r="E5" s="21"/>
    </row>
    <row r="6" spans="1:32" ht="18.75" x14ac:dyDescent="0.3">
      <c r="A6" s="572" t="s">
        <v>120</v>
      </c>
      <c r="B6" s="572"/>
      <c r="C6" s="572"/>
      <c r="D6" s="572"/>
      <c r="E6" s="572"/>
    </row>
    <row r="7" spans="1:32" ht="18.75" x14ac:dyDescent="0.3">
      <c r="A7" s="573" t="s">
        <v>121</v>
      </c>
      <c r="B7" s="573"/>
      <c r="C7" s="573"/>
      <c r="D7" s="573"/>
      <c r="E7" s="573"/>
    </row>
    <row r="8" spans="1:32" s="23" customFormat="1" ht="9" thickBot="1" x14ac:dyDescent="0.2">
      <c r="A8" s="22"/>
      <c r="B8" s="22"/>
      <c r="C8" s="22"/>
      <c r="D8" s="27"/>
      <c r="E8" s="22"/>
    </row>
    <row r="9" spans="1:32" ht="16.5" thickTop="1" thickBot="1" x14ac:dyDescent="0.3">
      <c r="A9" s="562" t="s">
        <v>174</v>
      </c>
      <c r="B9" s="562" t="s">
        <v>122</v>
      </c>
      <c r="C9" s="562" t="s">
        <v>123</v>
      </c>
      <c r="D9" s="28" t="s">
        <v>109</v>
      </c>
      <c r="E9" s="24" t="s">
        <v>154</v>
      </c>
    </row>
    <row r="10" spans="1:32" ht="16.5" thickTop="1" thickBot="1" x14ac:dyDescent="0.3">
      <c r="A10" s="562"/>
      <c r="B10" s="562"/>
      <c r="C10" s="562"/>
      <c r="D10" s="28" t="s">
        <v>124</v>
      </c>
      <c r="E10" s="24" t="s">
        <v>125</v>
      </c>
    </row>
    <row r="11" spans="1:32" s="471" customFormat="1" ht="17.25" thickTop="1" thickBot="1" x14ac:dyDescent="0.3">
      <c r="A11" s="566" t="s">
        <v>126</v>
      </c>
      <c r="B11" s="567"/>
      <c r="C11" s="567"/>
      <c r="D11" s="567"/>
      <c r="E11" s="568"/>
    </row>
    <row r="12" spans="1:32" s="31" customFormat="1" ht="15.75" x14ac:dyDescent="0.25">
      <c r="A12" s="477" t="s">
        <v>175</v>
      </c>
      <c r="B12" s="478" t="s">
        <v>131</v>
      </c>
      <c r="C12" s="477" t="s">
        <v>132</v>
      </c>
      <c r="D12" s="454">
        <v>90</v>
      </c>
      <c r="E12" s="452">
        <f>'1-I'!G45</f>
        <v>0</v>
      </c>
      <c r="F12" s="32"/>
    </row>
    <row r="13" spans="1:32" s="31" customFormat="1" ht="47.25" x14ac:dyDescent="0.25">
      <c r="A13" s="479" t="s">
        <v>176</v>
      </c>
      <c r="B13" s="480" t="s">
        <v>131</v>
      </c>
      <c r="C13" s="479" t="s">
        <v>133</v>
      </c>
      <c r="D13" s="455">
        <v>71</v>
      </c>
      <c r="E13" s="453">
        <f>'2-I'!G43</f>
        <v>0</v>
      </c>
      <c r="F13" s="32"/>
    </row>
    <row r="14" spans="1:32" s="31" customFormat="1" ht="15.75" x14ac:dyDescent="0.25">
      <c r="A14" s="479" t="s">
        <v>177</v>
      </c>
      <c r="B14" s="480" t="s">
        <v>127</v>
      </c>
      <c r="C14" s="479" t="s">
        <v>128</v>
      </c>
      <c r="D14" s="455">
        <v>231</v>
      </c>
      <c r="E14" s="453">
        <f>'3-I'!G49</f>
        <v>0</v>
      </c>
      <c r="F14" s="32"/>
    </row>
    <row r="15" spans="1:32" s="31" customFormat="1" x14ac:dyDescent="0.25">
      <c r="A15" s="46" t="s">
        <v>178</v>
      </c>
      <c r="B15" s="47" t="s">
        <v>129</v>
      </c>
      <c r="C15" s="48" t="s">
        <v>130</v>
      </c>
      <c r="D15" s="455">
        <v>225</v>
      </c>
      <c r="E15" s="453">
        <f>'6-I'!G56</f>
        <v>0</v>
      </c>
      <c r="F15" s="32"/>
    </row>
    <row r="16" spans="1:32" s="20" customFormat="1" ht="9" thickBot="1" x14ac:dyDescent="0.2">
      <c r="D16" s="29"/>
      <c r="E16" s="21"/>
    </row>
    <row r="17" spans="1:32" s="25" customFormat="1" thickBot="1" x14ac:dyDescent="0.25">
      <c r="A17" s="569" t="s">
        <v>134</v>
      </c>
      <c r="B17" s="569"/>
      <c r="C17" s="570"/>
      <c r="D17" s="456">
        <f>SUM(D12:D15)</f>
        <v>617</v>
      </c>
      <c r="E17" s="457">
        <f>E12+E13+E14+E15</f>
        <v>0</v>
      </c>
      <c r="F17" s="33"/>
      <c r="G17" s="33"/>
    </row>
    <row r="18" spans="1:32" s="41" customFormat="1" ht="7.5" thickBot="1" x14ac:dyDescent="0.2">
      <c r="A18" s="37"/>
      <c r="B18" s="37"/>
      <c r="C18" s="38"/>
      <c r="D18" s="39"/>
      <c r="E18" s="40"/>
      <c r="F18" s="42"/>
      <c r="G18" s="42"/>
    </row>
    <row r="19" spans="1:32" s="25" customFormat="1" thickBot="1" x14ac:dyDescent="0.25">
      <c r="A19" s="579" t="s">
        <v>171</v>
      </c>
      <c r="B19" s="579"/>
      <c r="C19" s="577" t="s">
        <v>170</v>
      </c>
      <c r="D19" s="578"/>
      <c r="E19" s="473">
        <f>0.05*E17</f>
        <v>0</v>
      </c>
      <c r="F19" s="33"/>
      <c r="G19" s="33"/>
    </row>
    <row r="20" spans="1:32" s="41" customFormat="1" ht="7.5" thickBot="1" x14ac:dyDescent="0.2">
      <c r="A20" s="37"/>
      <c r="B20" s="37"/>
      <c r="C20" s="38"/>
      <c r="D20" s="39"/>
      <c r="E20" s="40"/>
      <c r="F20" s="42"/>
      <c r="G20" s="42"/>
    </row>
    <row r="21" spans="1:32" s="25" customFormat="1" ht="16.5" thickBot="1" x14ac:dyDescent="0.3">
      <c r="A21" s="575" t="s">
        <v>172</v>
      </c>
      <c r="B21" s="575"/>
      <c r="C21" s="575"/>
      <c r="D21" s="575"/>
      <c r="E21" s="458">
        <f>E17+E19</f>
        <v>0</v>
      </c>
      <c r="F21" s="33"/>
      <c r="G21" s="33"/>
    </row>
    <row r="22" spans="1:32" s="25" customFormat="1" ht="14.25" x14ac:dyDescent="0.2">
      <c r="A22" s="34"/>
      <c r="B22" s="34"/>
      <c r="C22" s="35"/>
      <c r="D22" s="36"/>
      <c r="E22" s="43"/>
      <c r="F22" s="33"/>
      <c r="G22" s="33"/>
    </row>
    <row r="23" spans="1:32" x14ac:dyDescent="0.25">
      <c r="C23" s="576" t="s">
        <v>135</v>
      </c>
      <c r="D23" s="576"/>
      <c r="E23" s="459">
        <f>0.2*E21</f>
        <v>0</v>
      </c>
    </row>
    <row r="24" spans="1:32" ht="15.75" thickBot="1" x14ac:dyDescent="0.3"/>
    <row r="25" spans="1:32" s="25" customFormat="1" ht="16.5" thickBot="1" x14ac:dyDescent="0.3">
      <c r="A25" s="575" t="s">
        <v>173</v>
      </c>
      <c r="B25" s="575"/>
      <c r="C25" s="575"/>
      <c r="D25" s="575"/>
      <c r="E25" s="458">
        <f>E21+E23</f>
        <v>0</v>
      </c>
      <c r="F25" s="33"/>
      <c r="G25" s="33"/>
    </row>
    <row r="26" spans="1:32" s="25" customFormat="1" ht="15.75" x14ac:dyDescent="0.25">
      <c r="A26" s="44"/>
      <c r="B26" s="44"/>
      <c r="C26" s="44"/>
      <c r="D26" s="44"/>
      <c r="E26" s="45"/>
      <c r="F26" s="33"/>
      <c r="G26" s="33"/>
    </row>
    <row r="27" spans="1:32" s="241" customFormat="1" ht="15.75" x14ac:dyDescent="0.2">
      <c r="A27" s="466" t="s">
        <v>138</v>
      </c>
      <c r="B27" s="467" t="s">
        <v>139</v>
      </c>
      <c r="C27" s="460"/>
      <c r="D27" s="233"/>
      <c r="E27" s="233"/>
      <c r="F27" s="234"/>
      <c r="G27" s="235"/>
      <c r="H27" s="236"/>
      <c r="I27" s="236"/>
      <c r="J27" s="235"/>
      <c r="K27" s="237"/>
      <c r="L27" s="238"/>
      <c r="M27" s="236"/>
      <c r="N27" s="236"/>
      <c r="O27" s="236"/>
      <c r="P27" s="236"/>
      <c r="Q27" s="236"/>
      <c r="R27" s="239"/>
      <c r="S27" s="239"/>
      <c r="T27" s="240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</row>
    <row r="28" spans="1:32" s="115" customFormat="1" ht="60.6" customHeight="1" x14ac:dyDescent="0.2">
      <c r="A28" s="242"/>
      <c r="B28" s="242"/>
      <c r="C28" s="242"/>
      <c r="D28" s="242"/>
      <c r="E28" s="243"/>
      <c r="F28" s="244"/>
      <c r="G28" s="113"/>
      <c r="H28" s="114"/>
      <c r="I28" s="114"/>
      <c r="J28" s="113"/>
      <c r="K28" s="245"/>
      <c r="L28" s="246"/>
      <c r="M28" s="114"/>
      <c r="N28" s="114"/>
      <c r="O28" s="114"/>
      <c r="P28" s="114"/>
      <c r="Q28" s="114"/>
      <c r="R28" s="200"/>
      <c r="S28" s="200"/>
      <c r="T28" s="247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</row>
    <row r="29" spans="1:32" s="115" customFormat="1" ht="15" customHeight="1" x14ac:dyDescent="0.2">
      <c r="A29" s="242"/>
      <c r="B29" s="462" t="s">
        <v>140</v>
      </c>
      <c r="C29" s="474"/>
      <c r="D29" s="475"/>
      <c r="E29" s="475"/>
      <c r="F29" s="244"/>
      <c r="G29" s="113"/>
      <c r="H29" s="114"/>
      <c r="I29" s="114"/>
      <c r="J29" s="113"/>
      <c r="K29" s="245"/>
      <c r="L29" s="246"/>
      <c r="M29" s="114"/>
      <c r="N29" s="114"/>
      <c r="O29" s="114"/>
      <c r="P29" s="114"/>
      <c r="Q29" s="114"/>
      <c r="R29" s="200"/>
      <c r="S29" s="200"/>
      <c r="T29" s="247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</row>
    <row r="30" spans="1:32" s="115" customFormat="1" ht="14.25" x14ac:dyDescent="0.2">
      <c r="A30" s="242"/>
      <c r="B30" s="256"/>
      <c r="C30" s="476"/>
      <c r="D30" s="328"/>
      <c r="E30" s="329"/>
      <c r="F30" s="244"/>
      <c r="G30" s="113"/>
      <c r="H30" s="114"/>
      <c r="I30" s="114"/>
      <c r="J30" s="113"/>
      <c r="K30" s="245"/>
      <c r="L30" s="246"/>
      <c r="M30" s="114"/>
      <c r="N30" s="114"/>
      <c r="O30" s="114"/>
      <c r="P30" s="114"/>
      <c r="Q30" s="114"/>
      <c r="R30" s="200"/>
      <c r="S30" s="200"/>
      <c r="T30" s="247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</row>
    <row r="31" spans="1:32" s="228" customFormat="1" ht="14.25" x14ac:dyDescent="0.2">
      <c r="A31" s="461"/>
      <c r="B31" s="261"/>
      <c r="C31" s="474"/>
      <c r="D31" s="465"/>
      <c r="E31" s="465"/>
      <c r="G31" s="248"/>
      <c r="H31" s="249"/>
      <c r="I31" s="249"/>
      <c r="J31" s="250"/>
      <c r="K31" s="251"/>
      <c r="L31" s="252"/>
      <c r="M31" s="249"/>
      <c r="N31" s="249"/>
      <c r="O31" s="249"/>
      <c r="P31" s="249"/>
      <c r="Q31" s="249"/>
      <c r="R31" s="253"/>
      <c r="S31" s="253"/>
      <c r="T31" s="254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</row>
    <row r="32" spans="1:32" s="228" customFormat="1" ht="12.75" x14ac:dyDescent="0.2">
      <c r="A32" s="255"/>
      <c r="B32" s="256"/>
      <c r="C32" s="565" t="s">
        <v>141</v>
      </c>
      <c r="D32" s="565"/>
      <c r="E32" s="463"/>
      <c r="G32" s="260"/>
      <c r="H32" s="249"/>
      <c r="I32" s="249"/>
      <c r="J32" s="250"/>
      <c r="K32" s="251"/>
      <c r="L32" s="252"/>
      <c r="M32" s="249"/>
      <c r="N32" s="249"/>
      <c r="O32" s="249"/>
      <c r="P32" s="249"/>
      <c r="Q32" s="249"/>
      <c r="R32" s="253"/>
      <c r="S32" s="253"/>
      <c r="T32" s="254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</row>
    <row r="33" spans="1:32" s="228" customFormat="1" ht="12.75" x14ac:dyDescent="0.2">
      <c r="A33" s="255"/>
      <c r="B33" s="256"/>
      <c r="C33" s="476"/>
      <c r="D33" s="330"/>
      <c r="E33" s="331"/>
      <c r="G33" s="263"/>
      <c r="H33" s="249"/>
      <c r="I33" s="249"/>
      <c r="J33" s="250"/>
      <c r="K33" s="251"/>
      <c r="L33" s="252"/>
      <c r="M33" s="249"/>
      <c r="N33" s="249"/>
      <c r="O33" s="249"/>
      <c r="P33" s="249"/>
      <c r="Q33" s="249"/>
      <c r="R33" s="253"/>
      <c r="S33" s="253"/>
      <c r="T33" s="254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</row>
    <row r="34" spans="1:32" s="228" customFormat="1" ht="14.25" x14ac:dyDescent="0.2">
      <c r="A34" s="255"/>
      <c r="B34" s="261"/>
      <c r="C34" s="474"/>
      <c r="D34" s="564"/>
      <c r="E34" s="564"/>
      <c r="G34" s="264"/>
      <c r="H34" s="249"/>
      <c r="I34" s="249"/>
      <c r="J34" s="250"/>
      <c r="K34" s="251"/>
      <c r="L34" s="252"/>
      <c r="M34" s="249"/>
      <c r="N34" s="249"/>
      <c r="O34" s="249"/>
      <c r="P34" s="249"/>
      <c r="Q34" s="249"/>
      <c r="R34" s="253"/>
      <c r="S34" s="253"/>
      <c r="T34" s="254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</row>
    <row r="35" spans="1:32" s="228" customFormat="1" ht="12.75" x14ac:dyDescent="0.2">
      <c r="A35" s="255"/>
      <c r="B35" s="255"/>
      <c r="C35" s="574" t="s">
        <v>142</v>
      </c>
      <c r="D35" s="574"/>
      <c r="E35" s="464"/>
      <c r="G35" s="268"/>
      <c r="H35" s="249"/>
      <c r="I35" s="249"/>
      <c r="J35" s="250"/>
      <c r="K35" s="251"/>
      <c r="L35" s="252"/>
      <c r="M35" s="249"/>
      <c r="N35" s="249"/>
      <c r="O35" s="249"/>
      <c r="P35" s="249"/>
      <c r="Q35" s="249"/>
      <c r="R35" s="253"/>
      <c r="S35" s="253"/>
      <c r="T35" s="254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</row>
    <row r="36" spans="1:32" s="228" customFormat="1" ht="12.75" x14ac:dyDescent="0.2">
      <c r="A36" s="255"/>
      <c r="B36" s="255"/>
      <c r="G36" s="248"/>
      <c r="H36" s="249"/>
      <c r="I36" s="249"/>
      <c r="J36" s="250"/>
      <c r="K36" s="251"/>
      <c r="L36" s="252"/>
      <c r="M36" s="249"/>
      <c r="N36" s="249"/>
      <c r="O36" s="249"/>
      <c r="P36" s="249"/>
      <c r="Q36" s="249"/>
      <c r="R36" s="253"/>
      <c r="S36" s="253"/>
      <c r="T36" s="254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</row>
    <row r="37" spans="1:32" s="228" customFormat="1" ht="12.75" x14ac:dyDescent="0.2">
      <c r="G37" s="269"/>
      <c r="H37" s="270"/>
      <c r="I37" s="270"/>
      <c r="J37" s="250"/>
      <c r="K37" s="251"/>
      <c r="L37" s="252"/>
      <c r="M37" s="249"/>
      <c r="N37" s="249"/>
      <c r="O37" s="249"/>
      <c r="P37" s="249"/>
      <c r="Q37" s="249"/>
      <c r="R37" s="253"/>
      <c r="S37" s="253"/>
      <c r="T37" s="254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</row>
  </sheetData>
  <sheetProtection sheet="1" formatCells="0" formatColumns="0" formatRows="0" insertColumns="0" insertRows="0" insertHyperlinks="0" deleteColumns="0" deleteRows="0" sort="0" autoFilter="0" pivotTables="0"/>
  <protectedRanges>
    <protectedRange password="CF7A" sqref="E33 C32:C33 D34 C28 E27:E28 A27:B36 C30 D27:D31" name="Range1"/>
  </protectedRanges>
  <mergeCells count="17">
    <mergeCell ref="C35:D35"/>
    <mergeCell ref="A21:D21"/>
    <mergeCell ref="A25:D25"/>
    <mergeCell ref="C23:D23"/>
    <mergeCell ref="C19:D19"/>
    <mergeCell ref="A19:B19"/>
    <mergeCell ref="B9:B10"/>
    <mergeCell ref="C9:C10"/>
    <mergeCell ref="D1:E1"/>
    <mergeCell ref="D34:E34"/>
    <mergeCell ref="C32:D32"/>
    <mergeCell ref="A11:E11"/>
    <mergeCell ref="A17:C17"/>
    <mergeCell ref="B3:E3"/>
    <mergeCell ref="A6:E6"/>
    <mergeCell ref="A7:E7"/>
    <mergeCell ref="A9:A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  <pageSetUpPr fitToPage="1"/>
  </sheetPr>
  <dimension ref="A1:AG62"/>
  <sheetViews>
    <sheetView view="pageBreakPreview" zoomScale="60" zoomScaleNormal="85" workbookViewId="0">
      <pane ySplit="10" topLeftCell="A29" activePane="bottomLeft" state="frozen"/>
      <selection pane="bottomLeft" activeCell="O22" sqref="O22"/>
    </sheetView>
  </sheetViews>
  <sheetFormatPr defaultColWidth="9.140625" defaultRowHeight="14.25" outlineLevelCol="1" x14ac:dyDescent="0.2"/>
  <cols>
    <col min="1" max="1" width="6.85546875" style="115" customWidth="1"/>
    <col min="2" max="2" width="15.140625" style="115" customWidth="1"/>
    <col min="3" max="3" width="78.5703125" style="115" customWidth="1"/>
    <col min="4" max="4" width="10.7109375" style="115" bestFit="1" customWidth="1"/>
    <col min="5" max="5" width="12" style="115" customWidth="1" outlineLevel="1"/>
    <col min="6" max="6" width="8.85546875" style="272" customWidth="1"/>
    <col min="7" max="7" width="13.5703125" style="243" customWidth="1"/>
    <col min="8" max="8" width="14.140625" style="113" customWidth="1"/>
    <col min="9" max="10" width="17.85546875" style="113" customWidth="1"/>
    <col min="11" max="11" width="16.5703125" style="113" customWidth="1"/>
    <col min="12" max="12" width="10.28515625" style="113" customWidth="1"/>
    <col min="13" max="13" width="6.85546875" style="113" customWidth="1"/>
    <col min="14" max="14" width="7.7109375" style="114" customWidth="1"/>
    <col min="15" max="15" width="12.5703125" style="114" customWidth="1"/>
    <col min="16" max="16" width="13.42578125" style="114" bestFit="1" customWidth="1"/>
    <col min="17" max="17" width="7" style="114" customWidth="1"/>
    <col min="18" max="18" width="23" style="114" bestFit="1" customWidth="1"/>
    <col min="19" max="19" width="11.7109375" style="114" bestFit="1" customWidth="1"/>
    <col min="20" max="20" width="12.7109375" style="114" customWidth="1"/>
    <col min="21" max="21" width="15.7109375" style="114" customWidth="1"/>
    <col min="22" max="22" width="16.140625" style="114" customWidth="1"/>
    <col min="23" max="23" width="14" style="114" customWidth="1"/>
    <col min="24" max="33" width="9.140625" style="114"/>
    <col min="34" max="16384" width="9.140625" style="115"/>
  </cols>
  <sheetData>
    <row r="1" spans="1:33" s="19" customFormat="1" ht="18.75" x14ac:dyDescent="0.3">
      <c r="D1" s="563" t="s">
        <v>179</v>
      </c>
      <c r="E1" s="563"/>
      <c r="F1" s="563"/>
      <c r="G1" s="563"/>
    </row>
    <row r="2" spans="1:33" ht="20.25" customHeight="1" x14ac:dyDescent="0.2">
      <c r="A2" s="608" t="s">
        <v>162</v>
      </c>
      <c r="B2" s="608"/>
      <c r="C2" s="608"/>
      <c r="D2" s="608"/>
      <c r="E2" s="608"/>
      <c r="F2" s="608"/>
      <c r="G2" s="608"/>
      <c r="H2" s="112"/>
    </row>
    <row r="3" spans="1:33" ht="15" customHeight="1" x14ac:dyDescent="0.2">
      <c r="A3" s="608"/>
      <c r="B3" s="608"/>
      <c r="C3" s="608"/>
      <c r="D3" s="608"/>
      <c r="E3" s="608"/>
      <c r="F3" s="608"/>
      <c r="G3" s="608"/>
      <c r="H3" s="116"/>
    </row>
    <row r="4" spans="1:33" s="120" customFormat="1" x14ac:dyDescent="0.2">
      <c r="A4" s="590" t="s">
        <v>118</v>
      </c>
      <c r="B4" s="590"/>
      <c r="C4" s="609" t="s">
        <v>137</v>
      </c>
      <c r="D4" s="609"/>
      <c r="E4" s="609"/>
      <c r="F4" s="609"/>
      <c r="G4" s="609"/>
      <c r="H4" s="117"/>
      <c r="I4" s="118"/>
      <c r="J4" s="118"/>
      <c r="K4" s="118"/>
      <c r="L4" s="118"/>
      <c r="M4" s="118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</row>
    <row r="5" spans="1:33" s="120" customFormat="1" ht="15" customHeight="1" x14ac:dyDescent="0.2">
      <c r="A5" s="592" t="s">
        <v>156</v>
      </c>
      <c r="B5" s="592"/>
      <c r="C5" s="121">
        <v>1</v>
      </c>
      <c r="D5" s="121"/>
      <c r="E5" s="121"/>
      <c r="F5" s="121"/>
      <c r="G5" s="121"/>
      <c r="H5" s="122"/>
      <c r="I5" s="118"/>
      <c r="J5" s="118"/>
      <c r="K5" s="118"/>
      <c r="L5" s="118"/>
      <c r="M5" s="118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spans="1:33" s="127" customFormat="1" ht="15" customHeight="1" x14ac:dyDescent="0.2">
      <c r="A6" s="591" t="s">
        <v>157</v>
      </c>
      <c r="B6" s="591"/>
      <c r="C6" s="614" t="s">
        <v>155</v>
      </c>
      <c r="D6" s="614"/>
      <c r="E6" s="614"/>
      <c r="F6" s="614"/>
      <c r="G6" s="614"/>
      <c r="H6" s="124"/>
      <c r="I6" s="124"/>
      <c r="J6" s="124"/>
      <c r="K6" s="124"/>
      <c r="L6" s="124"/>
      <c r="M6" s="125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</row>
    <row r="7" spans="1:33" ht="15" customHeight="1" thickBot="1" x14ac:dyDescent="0.25">
      <c r="A7" s="610" t="s">
        <v>158</v>
      </c>
      <c r="B7" s="610"/>
      <c r="C7" s="610"/>
      <c r="D7" s="610"/>
      <c r="E7" s="610"/>
      <c r="F7" s="610"/>
      <c r="G7" s="610"/>
      <c r="H7" s="128"/>
      <c r="I7" s="129"/>
      <c r="J7" s="129"/>
      <c r="K7" s="129"/>
      <c r="L7" s="129"/>
      <c r="M7" s="129"/>
    </row>
    <row r="8" spans="1:33" ht="15" customHeight="1" thickTop="1" x14ac:dyDescent="0.2">
      <c r="A8" s="586" t="s">
        <v>64</v>
      </c>
      <c r="B8" s="586" t="s">
        <v>143</v>
      </c>
      <c r="C8" s="586" t="s">
        <v>151</v>
      </c>
      <c r="D8" s="586" t="s">
        <v>152</v>
      </c>
      <c r="E8" s="600" t="s">
        <v>136</v>
      </c>
      <c r="F8" s="588" t="s">
        <v>153</v>
      </c>
      <c r="G8" s="612" t="s">
        <v>154</v>
      </c>
      <c r="H8" s="130"/>
      <c r="J8" s="131" t="s">
        <v>21</v>
      </c>
      <c r="K8" s="132" t="s">
        <v>22</v>
      </c>
      <c r="L8" s="132" t="s">
        <v>23</v>
      </c>
      <c r="M8" s="132" t="s">
        <v>24</v>
      </c>
      <c r="N8" s="132" t="s">
        <v>25</v>
      </c>
      <c r="O8" s="132" t="s">
        <v>26</v>
      </c>
      <c r="P8" s="133" t="s">
        <v>57</v>
      </c>
      <c r="Q8" s="113"/>
      <c r="S8" s="611" t="s">
        <v>46</v>
      </c>
      <c r="T8" s="599" t="s">
        <v>44</v>
      </c>
      <c r="U8" s="599" t="s">
        <v>65</v>
      </c>
      <c r="V8" s="599" t="s">
        <v>43</v>
      </c>
    </row>
    <row r="9" spans="1:33" ht="15" thickBot="1" x14ac:dyDescent="0.25">
      <c r="A9" s="587"/>
      <c r="B9" s="587"/>
      <c r="C9" s="587"/>
      <c r="D9" s="587"/>
      <c r="E9" s="601"/>
      <c r="F9" s="589"/>
      <c r="G9" s="613"/>
      <c r="H9" s="134"/>
      <c r="I9" s="131" t="s">
        <v>27</v>
      </c>
      <c r="J9" s="135" t="s">
        <v>59</v>
      </c>
      <c r="K9" s="136"/>
      <c r="L9" s="136">
        <f>K9*M9*N9</f>
        <v>0</v>
      </c>
      <c r="M9" s="136">
        <v>0.8</v>
      </c>
      <c r="N9" s="137">
        <v>1.7</v>
      </c>
      <c r="O9" s="137">
        <f>3.14*0.045^2*K9</f>
        <v>0</v>
      </c>
      <c r="P9" s="138">
        <f>K9*M9*W22</f>
        <v>0</v>
      </c>
      <c r="Q9" s="139"/>
      <c r="R9" s="140"/>
      <c r="S9" s="611"/>
      <c r="T9" s="599"/>
      <c r="U9" s="599"/>
      <c r="V9" s="599"/>
    </row>
    <row r="10" spans="1:33" s="150" customFormat="1" ht="15" thickTop="1" x14ac:dyDescent="0.2">
      <c r="A10" s="141" t="s">
        <v>144</v>
      </c>
      <c r="B10" s="141" t="s">
        <v>145</v>
      </c>
      <c r="C10" s="141" t="s">
        <v>146</v>
      </c>
      <c r="D10" s="141" t="s">
        <v>147</v>
      </c>
      <c r="E10" s="141" t="s">
        <v>148</v>
      </c>
      <c r="F10" s="141" t="s">
        <v>149</v>
      </c>
      <c r="G10" s="141" t="s">
        <v>150</v>
      </c>
      <c r="H10" s="130"/>
      <c r="I10" s="142"/>
      <c r="J10" s="143" t="s">
        <v>74</v>
      </c>
      <c r="K10" s="144">
        <v>90</v>
      </c>
      <c r="L10" s="144">
        <f>K10*M10*N10</f>
        <v>122.39999999999999</v>
      </c>
      <c r="M10" s="144">
        <v>0.8</v>
      </c>
      <c r="N10" s="145">
        <v>1.7</v>
      </c>
      <c r="O10" s="145">
        <f>3.14*0.045^2*K10</f>
        <v>0.57226499999999991</v>
      </c>
      <c r="P10" s="146">
        <f>K10*M10*W23</f>
        <v>43.2</v>
      </c>
      <c r="Q10" s="147"/>
      <c r="R10" s="148"/>
      <c r="S10" s="149"/>
      <c r="T10" s="149">
        <v>5</v>
      </c>
      <c r="U10" s="149">
        <v>3</v>
      </c>
      <c r="V10" s="149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</row>
    <row r="11" spans="1:33" s="160" customFormat="1" ht="6.75" x14ac:dyDescent="0.2">
      <c r="A11" s="602"/>
      <c r="B11" s="603"/>
      <c r="C11" s="603"/>
      <c r="D11" s="603"/>
      <c r="E11" s="603"/>
      <c r="F11" s="603"/>
      <c r="G11" s="604"/>
      <c r="H11" s="151"/>
      <c r="I11" s="152"/>
      <c r="J11" s="153"/>
      <c r="K11" s="154"/>
      <c r="L11" s="154"/>
      <c r="M11" s="154"/>
      <c r="N11" s="155"/>
      <c r="O11" s="155"/>
      <c r="P11" s="156"/>
      <c r="Q11" s="157"/>
      <c r="R11" s="158"/>
      <c r="S11" s="159"/>
      <c r="T11" s="159"/>
      <c r="U11" s="159"/>
      <c r="V11" s="159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</row>
    <row r="12" spans="1:33" x14ac:dyDescent="0.2">
      <c r="A12" s="161" t="s">
        <v>32</v>
      </c>
      <c r="B12" s="583" t="s">
        <v>33</v>
      </c>
      <c r="C12" s="584"/>
      <c r="D12" s="584"/>
      <c r="E12" s="584"/>
      <c r="F12" s="584"/>
      <c r="G12" s="585"/>
      <c r="H12" s="162"/>
      <c r="I12" s="163"/>
      <c r="J12" s="164" t="s">
        <v>39</v>
      </c>
      <c r="K12" s="165"/>
      <c r="L12" s="165">
        <f t="shared" ref="L12" si="0">K12*M12*N12</f>
        <v>0</v>
      </c>
      <c r="M12" s="165">
        <v>0.8</v>
      </c>
      <c r="N12" s="166">
        <v>1.7</v>
      </c>
      <c r="O12" s="166">
        <f>3.14*0.045^2*K12</f>
        <v>0</v>
      </c>
      <c r="P12" s="167">
        <f>K12*M12*W24</f>
        <v>0</v>
      </c>
      <c r="Q12" s="139"/>
      <c r="R12" s="135" t="s">
        <v>45</v>
      </c>
      <c r="S12" s="135">
        <v>3</v>
      </c>
      <c r="T12" s="135"/>
      <c r="U12" s="135"/>
      <c r="V12" s="135"/>
    </row>
    <row r="13" spans="1:33" x14ac:dyDescent="0.2">
      <c r="A13" s="168">
        <v>1</v>
      </c>
      <c r="B13" s="273"/>
      <c r="C13" s="169" t="s">
        <v>40</v>
      </c>
      <c r="D13" s="170" t="s">
        <v>1</v>
      </c>
      <c r="E13" s="171">
        <v>210</v>
      </c>
      <c r="F13" s="276"/>
      <c r="G13" s="171">
        <f>E13*F13</f>
        <v>0</v>
      </c>
      <c r="H13" s="162"/>
      <c r="I13" s="172" t="s">
        <v>28</v>
      </c>
      <c r="J13" s="132"/>
      <c r="K13" s="173">
        <f>SUM(K9:K12)</f>
        <v>90</v>
      </c>
      <c r="L13" s="174">
        <f>SUM(L9:L12)</f>
        <v>122.39999999999999</v>
      </c>
      <c r="M13" s="175"/>
      <c r="N13" s="175"/>
      <c r="O13" s="175"/>
      <c r="P13" s="176"/>
      <c r="Q13" s="139"/>
      <c r="R13" s="135" t="s">
        <v>60</v>
      </c>
      <c r="S13" s="135"/>
      <c r="T13" s="135"/>
      <c r="U13" s="135"/>
      <c r="V13" s="135">
        <f>T10*T13</f>
        <v>0</v>
      </c>
    </row>
    <row r="14" spans="1:33" ht="28.5" x14ac:dyDescent="0.2">
      <c r="A14" s="168">
        <v>2</v>
      </c>
      <c r="B14" s="273"/>
      <c r="C14" s="169" t="s">
        <v>34</v>
      </c>
      <c r="D14" s="170" t="s">
        <v>159</v>
      </c>
      <c r="E14" s="171">
        <v>79.5</v>
      </c>
      <c r="F14" s="276"/>
      <c r="G14" s="171">
        <f t="shared" ref="G14:G27" si="1">E14*F14</f>
        <v>0</v>
      </c>
      <c r="H14" s="162"/>
      <c r="I14" s="177" t="s">
        <v>29</v>
      </c>
      <c r="J14" s="135" t="s">
        <v>59</v>
      </c>
      <c r="K14" s="136">
        <f>V13</f>
        <v>0</v>
      </c>
      <c r="L14" s="136">
        <f t="shared" ref="L14:L16" si="2">K14*M14*N14</f>
        <v>0</v>
      </c>
      <c r="M14" s="136">
        <v>0.5</v>
      </c>
      <c r="N14" s="136">
        <v>1.2</v>
      </c>
      <c r="O14" s="136"/>
      <c r="P14" s="138">
        <f>K14*M14*W22</f>
        <v>0</v>
      </c>
      <c r="Q14" s="139"/>
      <c r="R14" s="178" t="s">
        <v>77</v>
      </c>
      <c r="S14" s="135">
        <f>T14</f>
        <v>3</v>
      </c>
      <c r="T14" s="135">
        <v>3</v>
      </c>
      <c r="U14" s="135"/>
      <c r="V14" s="135">
        <f>T10*T14</f>
        <v>15</v>
      </c>
    </row>
    <row r="15" spans="1:33" x14ac:dyDescent="0.2">
      <c r="A15" s="168">
        <v>3</v>
      </c>
      <c r="B15" s="273"/>
      <c r="C15" s="169" t="s">
        <v>0</v>
      </c>
      <c r="D15" s="170" t="s">
        <v>1</v>
      </c>
      <c r="E15" s="171">
        <v>6</v>
      </c>
      <c r="F15" s="277"/>
      <c r="G15" s="171">
        <f t="shared" si="1"/>
        <v>0</v>
      </c>
      <c r="H15" s="162"/>
      <c r="I15" s="179"/>
      <c r="J15" s="135" t="s">
        <v>74</v>
      </c>
      <c r="K15" s="136">
        <f>V14</f>
        <v>15</v>
      </c>
      <c r="L15" s="136">
        <f t="shared" si="2"/>
        <v>9</v>
      </c>
      <c r="M15" s="136">
        <v>0.5</v>
      </c>
      <c r="N15" s="136">
        <v>1.2</v>
      </c>
      <c r="O15" s="136"/>
      <c r="P15" s="138">
        <f>K15*M15*W23</f>
        <v>4.5000000000000009</v>
      </c>
      <c r="Q15" s="180"/>
      <c r="R15" s="164" t="s">
        <v>47</v>
      </c>
      <c r="S15" s="164"/>
      <c r="T15" s="164"/>
      <c r="U15" s="164">
        <v>6</v>
      </c>
      <c r="V15" s="164">
        <f>U10*U15</f>
        <v>18</v>
      </c>
    </row>
    <row r="16" spans="1:33" ht="16.5" x14ac:dyDescent="0.2">
      <c r="A16" s="168">
        <v>4</v>
      </c>
      <c r="B16" s="273"/>
      <c r="C16" s="169" t="s">
        <v>17</v>
      </c>
      <c r="D16" s="170" t="s">
        <v>159</v>
      </c>
      <c r="E16" s="171">
        <v>9</v>
      </c>
      <c r="F16" s="277"/>
      <c r="G16" s="171">
        <f t="shared" si="1"/>
        <v>0</v>
      </c>
      <c r="H16" s="162"/>
      <c r="I16" s="179"/>
      <c r="J16" s="164" t="s">
        <v>39</v>
      </c>
      <c r="K16" s="164">
        <f>V15</f>
        <v>18</v>
      </c>
      <c r="L16" s="164">
        <f t="shared" si="2"/>
        <v>10.799999999999999</v>
      </c>
      <c r="M16" s="164">
        <v>0.5</v>
      </c>
      <c r="N16" s="164">
        <v>1.2</v>
      </c>
      <c r="O16" s="164"/>
      <c r="P16" s="181"/>
      <c r="Q16" s="113"/>
      <c r="R16" s="132" t="s">
        <v>48</v>
      </c>
      <c r="S16" s="132">
        <f>U15</f>
        <v>6</v>
      </c>
      <c r="T16" s="132"/>
      <c r="U16" s="132"/>
      <c r="V16" s="132"/>
    </row>
    <row r="17" spans="1:33" ht="28.5" x14ac:dyDescent="0.2">
      <c r="A17" s="168">
        <v>5</v>
      </c>
      <c r="B17" s="273"/>
      <c r="C17" s="169" t="s">
        <v>82</v>
      </c>
      <c r="D17" s="182" t="s">
        <v>160</v>
      </c>
      <c r="E17" s="171">
        <v>9</v>
      </c>
      <c r="F17" s="276"/>
      <c r="G17" s="171">
        <f t="shared" si="1"/>
        <v>0</v>
      </c>
      <c r="H17" s="162"/>
      <c r="I17" s="183" t="s">
        <v>30</v>
      </c>
      <c r="J17" s="132"/>
      <c r="K17" s="173">
        <f>SUM(K14:K16)</f>
        <v>33</v>
      </c>
      <c r="L17" s="174">
        <f>SUM(L14:L16)</f>
        <v>19.799999999999997</v>
      </c>
      <c r="M17" s="175"/>
      <c r="N17" s="175"/>
      <c r="O17" s="175">
        <f>SUM(O9:O16)</f>
        <v>0.57226499999999991</v>
      </c>
      <c r="P17" s="175">
        <f>SUM(P9:P16)</f>
        <v>47.7</v>
      </c>
      <c r="Q17" s="180"/>
      <c r="R17" s="184" t="s">
        <v>49</v>
      </c>
      <c r="S17" s="185">
        <f>SUM(S12:S15)</f>
        <v>6</v>
      </c>
      <c r="T17" s="185"/>
      <c r="U17" s="185"/>
      <c r="V17" s="186"/>
      <c r="W17" s="140"/>
    </row>
    <row r="18" spans="1:33" s="196" customFormat="1" ht="16.5" x14ac:dyDescent="0.2">
      <c r="A18" s="605">
        <v>6</v>
      </c>
      <c r="B18" s="595" t="s">
        <v>41</v>
      </c>
      <c r="C18" s="595"/>
      <c r="D18" s="187" t="s">
        <v>160</v>
      </c>
      <c r="E18" s="188">
        <f>E19+E20</f>
        <v>133.19999999999999</v>
      </c>
      <c r="F18" s="278"/>
      <c r="G18" s="189"/>
      <c r="H18" s="190"/>
      <c r="I18" s="191"/>
      <c r="J18" s="192"/>
      <c r="K18" s="192"/>
      <c r="L18" s="192"/>
      <c r="M18" s="192"/>
      <c r="N18" s="192"/>
      <c r="O18" s="193"/>
      <c r="P18" s="194"/>
      <c r="Q18" s="195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</row>
    <row r="19" spans="1:33" ht="16.5" x14ac:dyDescent="0.2">
      <c r="A19" s="606"/>
      <c r="B19" s="274"/>
      <c r="C19" s="197" t="s">
        <v>86</v>
      </c>
      <c r="D19" s="182" t="s">
        <v>160</v>
      </c>
      <c r="E19" s="171">
        <v>106.56</v>
      </c>
      <c r="F19" s="279"/>
      <c r="G19" s="171">
        <f t="shared" si="1"/>
        <v>0</v>
      </c>
      <c r="H19" s="162"/>
      <c r="I19" s="198"/>
      <c r="J19" s="132" t="s">
        <v>46</v>
      </c>
      <c r="K19" s="199" t="s">
        <v>43</v>
      </c>
      <c r="N19" s="113"/>
      <c r="P19" s="200"/>
    </row>
    <row r="20" spans="1:33" ht="16.5" x14ac:dyDescent="0.2">
      <c r="A20" s="607"/>
      <c r="B20" s="274"/>
      <c r="C20" s="201" t="s">
        <v>87</v>
      </c>
      <c r="D20" s="182" t="s">
        <v>160</v>
      </c>
      <c r="E20" s="171">
        <v>26.64</v>
      </c>
      <c r="F20" s="280"/>
      <c r="G20" s="171">
        <f t="shared" si="1"/>
        <v>0</v>
      </c>
      <c r="H20" s="162"/>
      <c r="I20" s="132" t="s">
        <v>61</v>
      </c>
      <c r="J20" s="132">
        <v>1</v>
      </c>
      <c r="K20" s="132"/>
      <c r="P20" s="200"/>
      <c r="V20" s="140"/>
    </row>
    <row r="21" spans="1:33" ht="28.5" x14ac:dyDescent="0.2">
      <c r="A21" s="202">
        <v>7</v>
      </c>
      <c r="B21" s="275"/>
      <c r="C21" s="203" t="s">
        <v>18</v>
      </c>
      <c r="D21" s="182" t="s">
        <v>160</v>
      </c>
      <c r="E21" s="171">
        <v>26.64</v>
      </c>
      <c r="F21" s="281"/>
      <c r="G21" s="171">
        <f t="shared" si="1"/>
        <v>0</v>
      </c>
      <c r="H21" s="162"/>
      <c r="I21" s="132" t="s">
        <v>63</v>
      </c>
      <c r="J21" s="132">
        <v>4</v>
      </c>
      <c r="K21" s="204"/>
      <c r="P21" s="200"/>
      <c r="Q21" s="132" t="s">
        <v>56</v>
      </c>
      <c r="R21" s="199" t="s">
        <v>50</v>
      </c>
      <c r="S21" s="199" t="s">
        <v>51</v>
      </c>
      <c r="T21" s="199" t="s">
        <v>52</v>
      </c>
      <c r="U21" s="199" t="s">
        <v>53</v>
      </c>
      <c r="V21" s="199" t="s">
        <v>54</v>
      </c>
      <c r="W21" s="199" t="s">
        <v>58</v>
      </c>
    </row>
    <row r="22" spans="1:33" s="206" customFormat="1" ht="16.5" x14ac:dyDescent="0.2">
      <c r="A22" s="168">
        <v>8</v>
      </c>
      <c r="B22" s="273"/>
      <c r="C22" s="205" t="s">
        <v>19</v>
      </c>
      <c r="D22" s="182" t="s">
        <v>160</v>
      </c>
      <c r="E22" s="171">
        <v>26.64</v>
      </c>
      <c r="F22" s="282"/>
      <c r="G22" s="171">
        <f t="shared" si="1"/>
        <v>0</v>
      </c>
      <c r="H22" s="162"/>
      <c r="I22" s="132" t="s">
        <v>78</v>
      </c>
      <c r="J22" s="199"/>
      <c r="K22" s="132"/>
      <c r="L22" s="113"/>
      <c r="M22" s="113"/>
      <c r="N22" s="140"/>
      <c r="O22" s="140"/>
      <c r="P22" s="114"/>
      <c r="Q22" s="132">
        <v>1</v>
      </c>
      <c r="R22" s="199" t="s">
        <v>75</v>
      </c>
      <c r="S22" s="199">
        <v>0.04</v>
      </c>
      <c r="T22" s="199">
        <v>0.04</v>
      </c>
      <c r="U22" s="199">
        <v>0.06</v>
      </c>
      <c r="V22" s="199">
        <v>0.46</v>
      </c>
      <c r="W22" s="199">
        <f>SUM(S22:V22)</f>
        <v>0.60000000000000009</v>
      </c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</row>
    <row r="23" spans="1:33" ht="28.5" x14ac:dyDescent="0.2">
      <c r="A23" s="202">
        <v>9</v>
      </c>
      <c r="B23" s="275"/>
      <c r="C23" s="207" t="s">
        <v>81</v>
      </c>
      <c r="D23" s="182" t="s">
        <v>160</v>
      </c>
      <c r="E23" s="171">
        <v>133.19999999999999</v>
      </c>
      <c r="F23" s="283"/>
      <c r="G23" s="171">
        <f t="shared" si="1"/>
        <v>0</v>
      </c>
      <c r="H23" s="162"/>
      <c r="I23" s="132" t="s">
        <v>79</v>
      </c>
      <c r="J23" s="132"/>
      <c r="K23" s="132"/>
      <c r="Q23" s="132">
        <v>2</v>
      </c>
      <c r="R23" s="132" t="s">
        <v>55</v>
      </c>
      <c r="S23" s="199">
        <v>0.04</v>
      </c>
      <c r="T23" s="199">
        <v>0.04</v>
      </c>
      <c r="U23" s="199">
        <v>0.06</v>
      </c>
      <c r="V23" s="199">
        <v>0.46</v>
      </c>
      <c r="W23" s="199">
        <f>SUM(S23:V23)</f>
        <v>0.60000000000000009</v>
      </c>
    </row>
    <row r="24" spans="1:33" ht="16.5" x14ac:dyDescent="0.2">
      <c r="A24" s="168">
        <v>10</v>
      </c>
      <c r="B24" s="273"/>
      <c r="C24" s="208" t="s">
        <v>161</v>
      </c>
      <c r="D24" s="170" t="s">
        <v>159</v>
      </c>
      <c r="E24" s="171">
        <v>162</v>
      </c>
      <c r="F24" s="284"/>
      <c r="G24" s="171">
        <f t="shared" si="1"/>
        <v>0</v>
      </c>
      <c r="H24" s="162"/>
      <c r="I24" s="132" t="s">
        <v>66</v>
      </c>
      <c r="J24" s="132">
        <v>1</v>
      </c>
      <c r="K24" s="132"/>
      <c r="N24" s="113"/>
      <c r="Q24" s="132">
        <v>3</v>
      </c>
      <c r="R24" s="132" t="s">
        <v>76</v>
      </c>
      <c r="S24" s="132"/>
      <c r="T24" s="132"/>
      <c r="U24" s="132"/>
      <c r="V24" s="132"/>
      <c r="W24" s="132">
        <v>0.1</v>
      </c>
    </row>
    <row r="25" spans="1:33" ht="57" x14ac:dyDescent="0.2">
      <c r="A25" s="202">
        <v>11</v>
      </c>
      <c r="B25" s="275"/>
      <c r="C25" s="209" t="s">
        <v>72</v>
      </c>
      <c r="D25" s="182" t="s">
        <v>160</v>
      </c>
      <c r="E25" s="210">
        <v>32.950000000000003</v>
      </c>
      <c r="F25" s="285"/>
      <c r="G25" s="171">
        <f t="shared" si="1"/>
        <v>0</v>
      </c>
      <c r="H25" s="211"/>
      <c r="I25" s="132" t="s">
        <v>80</v>
      </c>
      <c r="J25" s="132"/>
      <c r="K25" s="132"/>
      <c r="N25" s="113"/>
    </row>
    <row r="26" spans="1:33" ht="42.75" x14ac:dyDescent="0.2">
      <c r="A26" s="168">
        <v>12</v>
      </c>
      <c r="B26" s="273"/>
      <c r="C26" s="212" t="s">
        <v>106</v>
      </c>
      <c r="D26" s="182" t="s">
        <v>160</v>
      </c>
      <c r="E26" s="561">
        <v>70.55</v>
      </c>
      <c r="F26" s="286"/>
      <c r="G26" s="171">
        <f t="shared" si="1"/>
        <v>0</v>
      </c>
      <c r="H26" s="211"/>
      <c r="I26" s="132" t="s">
        <v>62</v>
      </c>
      <c r="J26" s="132">
        <v>1</v>
      </c>
      <c r="K26" s="132"/>
      <c r="N26" s="113"/>
    </row>
    <row r="27" spans="1:33" x14ac:dyDescent="0.2">
      <c r="A27" s="202">
        <v>13</v>
      </c>
      <c r="B27" s="275"/>
      <c r="C27" s="208" t="s">
        <v>3</v>
      </c>
      <c r="D27" s="170" t="s">
        <v>4</v>
      </c>
      <c r="E27" s="171">
        <v>2</v>
      </c>
      <c r="F27" s="287"/>
      <c r="G27" s="171">
        <f t="shared" si="1"/>
        <v>0</v>
      </c>
      <c r="H27" s="162"/>
      <c r="I27" s="132" t="s">
        <v>67</v>
      </c>
      <c r="J27" s="132"/>
      <c r="K27" s="132"/>
      <c r="L27" s="213"/>
      <c r="N27" s="214"/>
      <c r="O27" s="113"/>
      <c r="R27" s="213"/>
      <c r="S27" s="213"/>
      <c r="W27" s="113"/>
    </row>
    <row r="28" spans="1:33" ht="42.75" x14ac:dyDescent="0.2">
      <c r="A28" s="202">
        <v>14</v>
      </c>
      <c r="B28" s="275"/>
      <c r="C28" s="215" t="s">
        <v>107</v>
      </c>
      <c r="D28" s="216" t="s">
        <v>160</v>
      </c>
      <c r="E28" s="217">
        <v>36.57</v>
      </c>
      <c r="F28" s="286"/>
      <c r="G28" s="171">
        <f>E28*F28</f>
        <v>0</v>
      </c>
      <c r="H28" s="162"/>
      <c r="I28" s="213"/>
      <c r="N28" s="113"/>
      <c r="O28" s="113"/>
      <c r="P28" s="113"/>
      <c r="Q28" s="213"/>
      <c r="R28" s="213"/>
      <c r="S28" s="113"/>
      <c r="T28" s="113"/>
    </row>
    <row r="29" spans="1:33" s="219" customFormat="1" x14ac:dyDescent="0.2">
      <c r="A29" s="161" t="s">
        <v>35</v>
      </c>
      <c r="B29" s="583" t="s">
        <v>36</v>
      </c>
      <c r="C29" s="584"/>
      <c r="D29" s="584"/>
      <c r="E29" s="584"/>
      <c r="F29" s="584"/>
      <c r="G29" s="585"/>
      <c r="H29" s="218"/>
      <c r="I29" s="598"/>
      <c r="J29" s="598"/>
      <c r="K29" s="598"/>
      <c r="L29" s="113"/>
      <c r="M29" s="113"/>
      <c r="N29" s="113"/>
      <c r="O29" s="113"/>
      <c r="P29" s="113"/>
      <c r="Q29" s="113"/>
      <c r="R29" s="113"/>
      <c r="S29" s="113"/>
      <c r="T29" s="113"/>
      <c r="U29" s="114"/>
      <c r="V29" s="114"/>
      <c r="W29" s="114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</row>
    <row r="30" spans="1:33" s="219" customFormat="1" x14ac:dyDescent="0.2">
      <c r="A30" s="168">
        <v>1</v>
      </c>
      <c r="B30" s="273"/>
      <c r="C30" s="220" t="s">
        <v>15</v>
      </c>
      <c r="D30" s="182" t="s">
        <v>1</v>
      </c>
      <c r="E30" s="171">
        <v>90</v>
      </c>
      <c r="F30" s="288"/>
      <c r="G30" s="171">
        <f>E30*F30</f>
        <v>0</v>
      </c>
      <c r="H30" s="162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</row>
    <row r="31" spans="1:33" x14ac:dyDescent="0.2">
      <c r="A31" s="168">
        <v>2</v>
      </c>
      <c r="B31" s="273"/>
      <c r="C31" s="208" t="s">
        <v>16</v>
      </c>
      <c r="D31" s="170" t="s">
        <v>2</v>
      </c>
      <c r="E31" s="221">
        <v>1</v>
      </c>
      <c r="F31" s="288"/>
      <c r="G31" s="171">
        <f t="shared" ref="G31:G44" si="3">E31*F31</f>
        <v>0</v>
      </c>
      <c r="H31" s="222"/>
      <c r="N31" s="113"/>
      <c r="O31" s="113"/>
      <c r="P31" s="113"/>
      <c r="Q31" s="113"/>
      <c r="R31" s="113"/>
      <c r="S31" s="113"/>
      <c r="T31" s="113"/>
    </row>
    <row r="32" spans="1:33" x14ac:dyDescent="0.2">
      <c r="A32" s="168">
        <v>3</v>
      </c>
      <c r="B32" s="273"/>
      <c r="C32" s="208" t="s">
        <v>10</v>
      </c>
      <c r="D32" s="223" t="s">
        <v>2</v>
      </c>
      <c r="E32" s="221">
        <v>1</v>
      </c>
      <c r="F32" s="288"/>
      <c r="G32" s="171">
        <f t="shared" si="3"/>
        <v>0</v>
      </c>
      <c r="H32" s="213"/>
      <c r="N32" s="113"/>
      <c r="O32" s="113"/>
      <c r="P32" s="113"/>
      <c r="Q32" s="113"/>
      <c r="R32" s="113"/>
      <c r="S32" s="113"/>
      <c r="T32" s="113"/>
    </row>
    <row r="33" spans="1:33" ht="28.5" x14ac:dyDescent="0.2">
      <c r="A33" s="168">
        <v>4</v>
      </c>
      <c r="B33" s="273"/>
      <c r="C33" s="207" t="s">
        <v>11</v>
      </c>
      <c r="D33" s="170" t="s">
        <v>2</v>
      </c>
      <c r="E33" s="221">
        <v>1</v>
      </c>
      <c r="F33" s="289"/>
      <c r="G33" s="171">
        <f t="shared" si="3"/>
        <v>0</v>
      </c>
      <c r="H33" s="213"/>
      <c r="N33" s="113"/>
      <c r="O33" s="113"/>
      <c r="P33" s="113"/>
      <c r="Q33" s="113"/>
      <c r="R33" s="113"/>
      <c r="S33" s="113"/>
      <c r="T33" s="113"/>
    </row>
    <row r="34" spans="1:33" ht="28.5" x14ac:dyDescent="0.2">
      <c r="A34" s="168">
        <v>5</v>
      </c>
      <c r="B34" s="273"/>
      <c r="C34" s="224" t="s">
        <v>37</v>
      </c>
      <c r="D34" s="170" t="s">
        <v>2</v>
      </c>
      <c r="E34" s="221">
        <v>1</v>
      </c>
      <c r="F34" s="290"/>
      <c r="G34" s="171">
        <f t="shared" si="3"/>
        <v>0</v>
      </c>
      <c r="H34" s="213"/>
      <c r="N34" s="113"/>
      <c r="O34" s="113"/>
      <c r="P34" s="113"/>
      <c r="Q34" s="113"/>
      <c r="R34" s="113"/>
      <c r="S34" s="113"/>
      <c r="T34" s="113"/>
    </row>
    <row r="35" spans="1:33" x14ac:dyDescent="0.2">
      <c r="A35" s="168">
        <v>6</v>
      </c>
      <c r="B35" s="273"/>
      <c r="C35" s="208" t="s">
        <v>12</v>
      </c>
      <c r="D35" s="170" t="s">
        <v>2</v>
      </c>
      <c r="E35" s="221">
        <v>1</v>
      </c>
      <c r="F35" s="291"/>
      <c r="G35" s="171">
        <f t="shared" si="3"/>
        <v>0</v>
      </c>
      <c r="H35" s="213"/>
      <c r="N35" s="113"/>
      <c r="O35" s="113"/>
      <c r="P35" s="113"/>
      <c r="Q35" s="113"/>
      <c r="R35" s="113"/>
      <c r="S35" s="113"/>
      <c r="T35" s="113"/>
    </row>
    <row r="36" spans="1:33" x14ac:dyDescent="0.2">
      <c r="A36" s="168">
        <v>7</v>
      </c>
      <c r="B36" s="273"/>
      <c r="C36" s="208" t="s">
        <v>13</v>
      </c>
      <c r="D36" s="170" t="s">
        <v>2</v>
      </c>
      <c r="E36" s="221">
        <v>2</v>
      </c>
      <c r="F36" s="292"/>
      <c r="G36" s="171">
        <f t="shared" si="3"/>
        <v>0</v>
      </c>
      <c r="H36" s="213"/>
      <c r="N36" s="113"/>
      <c r="O36" s="113"/>
      <c r="P36" s="113"/>
      <c r="Q36" s="113"/>
      <c r="R36" s="113"/>
      <c r="S36" s="113"/>
      <c r="T36" s="113"/>
    </row>
    <row r="37" spans="1:33" x14ac:dyDescent="0.2">
      <c r="A37" s="168">
        <v>8</v>
      </c>
      <c r="B37" s="273"/>
      <c r="C37" s="208" t="s">
        <v>112</v>
      </c>
      <c r="D37" s="170" t="s">
        <v>2</v>
      </c>
      <c r="E37" s="221">
        <v>1</v>
      </c>
      <c r="F37" s="276"/>
      <c r="G37" s="171">
        <f t="shared" si="3"/>
        <v>0</v>
      </c>
      <c r="H37" s="213"/>
      <c r="N37" s="113"/>
      <c r="O37" s="113"/>
      <c r="P37" s="113"/>
      <c r="Q37" s="113"/>
      <c r="R37" s="113"/>
      <c r="S37" s="113"/>
      <c r="T37" s="113"/>
    </row>
    <row r="38" spans="1:33" x14ac:dyDescent="0.2">
      <c r="A38" s="168">
        <v>9</v>
      </c>
      <c r="B38" s="273"/>
      <c r="C38" s="208" t="s">
        <v>84</v>
      </c>
      <c r="D38" s="170" t="s">
        <v>2</v>
      </c>
      <c r="E38" s="221">
        <v>4</v>
      </c>
      <c r="F38" s="276"/>
      <c r="G38" s="171">
        <f t="shared" si="3"/>
        <v>0</v>
      </c>
      <c r="H38" s="213"/>
      <c r="N38" s="113"/>
      <c r="O38" s="113"/>
      <c r="P38" s="113"/>
      <c r="Q38" s="113"/>
      <c r="R38" s="113"/>
    </row>
    <row r="39" spans="1:33" x14ac:dyDescent="0.2">
      <c r="A39" s="168">
        <v>10</v>
      </c>
      <c r="B39" s="273"/>
      <c r="C39" s="208" t="s">
        <v>85</v>
      </c>
      <c r="D39" s="170" t="s">
        <v>2</v>
      </c>
      <c r="E39" s="221">
        <v>1</v>
      </c>
      <c r="F39" s="276"/>
      <c r="G39" s="171">
        <f t="shared" si="3"/>
        <v>0</v>
      </c>
      <c r="H39" s="213"/>
      <c r="N39" s="113"/>
      <c r="O39" s="113"/>
      <c r="P39" s="113"/>
    </row>
    <row r="40" spans="1:33" x14ac:dyDescent="0.2">
      <c r="A40" s="168">
        <v>11</v>
      </c>
      <c r="B40" s="273"/>
      <c r="C40" s="208" t="s">
        <v>42</v>
      </c>
      <c r="D40" s="170" t="s">
        <v>2</v>
      </c>
      <c r="E40" s="221">
        <v>5</v>
      </c>
      <c r="F40" s="288"/>
      <c r="G40" s="171">
        <f t="shared" si="3"/>
        <v>0</v>
      </c>
      <c r="H40" s="213"/>
      <c r="N40" s="113"/>
      <c r="O40" s="113"/>
      <c r="P40" s="113"/>
    </row>
    <row r="41" spans="1:33" s="225" customFormat="1" x14ac:dyDescent="0.2">
      <c r="A41" s="168">
        <v>12</v>
      </c>
      <c r="B41" s="273"/>
      <c r="C41" s="208" t="s">
        <v>68</v>
      </c>
      <c r="D41" s="170" t="s">
        <v>1</v>
      </c>
      <c r="E41" s="171">
        <v>90</v>
      </c>
      <c r="F41" s="293"/>
      <c r="G41" s="171">
        <f t="shared" si="3"/>
        <v>0</v>
      </c>
      <c r="H41" s="213"/>
      <c r="I41" s="113"/>
      <c r="J41" s="113"/>
      <c r="K41" s="113"/>
      <c r="L41" s="113"/>
      <c r="M41" s="113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</row>
    <row r="42" spans="1:33" s="225" customFormat="1" x14ac:dyDescent="0.2">
      <c r="A42" s="168">
        <v>13</v>
      </c>
      <c r="B42" s="273"/>
      <c r="C42" s="208" t="s">
        <v>14</v>
      </c>
      <c r="D42" s="170" t="s">
        <v>1</v>
      </c>
      <c r="E42" s="171">
        <v>90</v>
      </c>
      <c r="F42" s="293"/>
      <c r="G42" s="171">
        <f t="shared" si="3"/>
        <v>0</v>
      </c>
      <c r="H42" s="213"/>
      <c r="I42" s="113"/>
      <c r="J42" s="113"/>
      <c r="K42" s="113"/>
      <c r="L42" s="113"/>
      <c r="M42" s="113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</row>
    <row r="43" spans="1:33" s="225" customFormat="1" x14ac:dyDescent="0.2">
      <c r="A43" s="168">
        <v>14</v>
      </c>
      <c r="B43" s="273"/>
      <c r="C43" s="208" t="s">
        <v>8</v>
      </c>
      <c r="D43" s="170" t="s">
        <v>1</v>
      </c>
      <c r="E43" s="171">
        <v>90</v>
      </c>
      <c r="F43" s="293"/>
      <c r="G43" s="171">
        <f t="shared" si="3"/>
        <v>0</v>
      </c>
      <c r="H43" s="213"/>
      <c r="I43" s="113"/>
      <c r="J43" s="113"/>
      <c r="K43" s="113"/>
      <c r="L43" s="113"/>
      <c r="M43" s="113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</row>
    <row r="44" spans="1:33" s="225" customFormat="1" ht="15" thickBot="1" x14ac:dyDescent="0.25">
      <c r="A44" s="168">
        <v>15</v>
      </c>
      <c r="B44" s="273"/>
      <c r="C44" s="208" t="s">
        <v>9</v>
      </c>
      <c r="D44" s="170" t="s">
        <v>1</v>
      </c>
      <c r="E44" s="171">
        <v>90</v>
      </c>
      <c r="F44" s="293"/>
      <c r="G44" s="171">
        <f t="shared" si="3"/>
        <v>0</v>
      </c>
      <c r="H44" s="213"/>
      <c r="I44" s="113"/>
      <c r="J44" s="113"/>
      <c r="K44" s="113"/>
      <c r="L44" s="113"/>
      <c r="M44" s="113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</row>
    <row r="45" spans="1:33" s="225" customFormat="1" ht="15" thickBot="1" x14ac:dyDescent="0.25">
      <c r="A45" s="226"/>
      <c r="E45" s="115"/>
      <c r="F45" s="227" t="s">
        <v>69</v>
      </c>
      <c r="G45" s="326">
        <f>SUM(G13:G44)</f>
        <v>0</v>
      </c>
      <c r="H45" s="597"/>
      <c r="I45" s="597"/>
      <c r="J45" s="597"/>
      <c r="K45" s="597"/>
      <c r="L45" s="113"/>
      <c r="M45" s="113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</row>
    <row r="46" spans="1:33" s="225" customFormat="1" x14ac:dyDescent="0.2">
      <c r="E46" s="228"/>
      <c r="F46" s="305" t="s">
        <v>70</v>
      </c>
      <c r="G46" s="327">
        <f>G45*0.2</f>
        <v>0</v>
      </c>
      <c r="H46" s="213"/>
      <c r="I46" s="113"/>
      <c r="J46" s="113"/>
      <c r="K46" s="113"/>
      <c r="L46" s="113"/>
      <c r="M46" s="113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</row>
    <row r="47" spans="1:33" s="225" customFormat="1" x14ac:dyDescent="0.2">
      <c r="A47" s="230"/>
      <c r="B47" s="230"/>
      <c r="C47" s="231"/>
      <c r="D47" s="231"/>
      <c r="E47" s="231"/>
      <c r="F47" s="232" t="s">
        <v>71</v>
      </c>
      <c r="G47" s="229">
        <f>SUM(G45:G46)</f>
        <v>0</v>
      </c>
      <c r="H47" s="213"/>
      <c r="I47" s="113"/>
      <c r="J47" s="113"/>
      <c r="K47" s="113"/>
      <c r="L47" s="113"/>
      <c r="M47" s="113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</row>
    <row r="48" spans="1:33" s="225" customFormat="1" x14ac:dyDescent="0.2">
      <c r="A48" s="230"/>
      <c r="B48" s="230"/>
      <c r="C48" s="231"/>
      <c r="D48" s="231"/>
      <c r="E48" s="231"/>
      <c r="F48" s="232"/>
      <c r="G48" s="229"/>
      <c r="H48" s="213"/>
      <c r="I48" s="113"/>
      <c r="J48" s="113"/>
      <c r="K48" s="113"/>
      <c r="L48" s="113"/>
      <c r="M48" s="113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</row>
    <row r="49" spans="1:33" s="241" customFormat="1" ht="15.75" x14ac:dyDescent="0.2">
      <c r="A49" s="593" t="s">
        <v>138</v>
      </c>
      <c r="B49" s="593"/>
      <c r="C49" s="451" t="s">
        <v>139</v>
      </c>
      <c r="D49" s="233"/>
      <c r="E49" s="233"/>
      <c r="F49" s="233"/>
      <c r="G49" s="234"/>
      <c r="H49" s="235"/>
      <c r="I49" s="236"/>
      <c r="J49" s="236"/>
      <c r="K49" s="235"/>
      <c r="L49" s="237"/>
      <c r="M49" s="238"/>
      <c r="N49" s="236"/>
      <c r="O49" s="236"/>
      <c r="P49" s="236"/>
      <c r="Q49" s="236"/>
      <c r="R49" s="236"/>
      <c r="S49" s="239"/>
      <c r="T49" s="239"/>
      <c r="U49" s="240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</row>
    <row r="50" spans="1:33" x14ac:dyDescent="0.2">
      <c r="A50" s="242"/>
      <c r="B50" s="242"/>
      <c r="C50" s="242"/>
      <c r="D50" s="242"/>
      <c r="E50" s="243"/>
      <c r="F50" s="243"/>
      <c r="G50" s="244"/>
      <c r="I50" s="114"/>
      <c r="J50" s="114"/>
      <c r="L50" s="245"/>
      <c r="M50" s="246"/>
      <c r="S50" s="200"/>
      <c r="T50" s="200"/>
      <c r="U50" s="247"/>
    </row>
    <row r="51" spans="1:33" ht="15" customHeight="1" x14ac:dyDescent="0.2">
      <c r="A51" s="242"/>
      <c r="B51" s="242"/>
      <c r="C51" s="242"/>
      <c r="D51" s="242"/>
      <c r="E51" s="243"/>
      <c r="F51" s="243"/>
      <c r="G51" s="244"/>
      <c r="I51" s="114"/>
      <c r="J51" s="114"/>
      <c r="L51" s="245"/>
      <c r="M51" s="246"/>
      <c r="S51" s="200"/>
      <c r="T51" s="200"/>
      <c r="U51" s="247"/>
    </row>
    <row r="52" spans="1:33" x14ac:dyDescent="0.2">
      <c r="A52" s="242"/>
      <c r="B52" s="242"/>
      <c r="C52" s="242"/>
      <c r="D52" s="242"/>
      <c r="E52" s="243"/>
      <c r="F52" s="243"/>
      <c r="G52" s="244"/>
      <c r="I52" s="114"/>
      <c r="J52" s="114"/>
      <c r="L52" s="245"/>
      <c r="M52" s="246"/>
      <c r="S52" s="200"/>
      <c r="T52" s="200"/>
      <c r="U52" s="247"/>
    </row>
    <row r="53" spans="1:33" s="228" customFormat="1" x14ac:dyDescent="0.2">
      <c r="A53" s="594"/>
      <c r="B53" s="594"/>
      <c r="C53" s="596" t="s">
        <v>140</v>
      </c>
      <c r="D53" s="596"/>
      <c r="E53" s="580"/>
      <c r="F53" s="580"/>
      <c r="G53" s="580"/>
      <c r="H53" s="248"/>
      <c r="I53" s="249"/>
      <c r="J53" s="249"/>
      <c r="K53" s="250"/>
      <c r="L53" s="251"/>
      <c r="M53" s="252"/>
      <c r="N53" s="249"/>
      <c r="O53" s="249"/>
      <c r="P53" s="249"/>
      <c r="Q53" s="249"/>
      <c r="R53" s="249"/>
      <c r="S53" s="253"/>
      <c r="T53" s="253"/>
      <c r="U53" s="254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</row>
    <row r="54" spans="1:33" s="228" customFormat="1" ht="12.75" x14ac:dyDescent="0.2">
      <c r="A54" s="255"/>
      <c r="B54" s="255"/>
      <c r="C54" s="256"/>
      <c r="D54" s="255"/>
      <c r="E54" s="257"/>
      <c r="F54" s="258"/>
      <c r="G54" s="259"/>
      <c r="H54" s="260"/>
      <c r="I54" s="249"/>
      <c r="J54" s="249"/>
      <c r="K54" s="250"/>
      <c r="L54" s="251"/>
      <c r="M54" s="252"/>
      <c r="N54" s="249"/>
      <c r="O54" s="249"/>
      <c r="P54" s="249"/>
      <c r="Q54" s="249"/>
      <c r="R54" s="249"/>
      <c r="S54" s="253"/>
      <c r="T54" s="253"/>
      <c r="U54" s="254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</row>
    <row r="55" spans="1:33" s="228" customFormat="1" x14ac:dyDescent="0.2">
      <c r="A55" s="255"/>
      <c r="B55" s="255"/>
      <c r="C55" s="261"/>
      <c r="D55" s="262"/>
      <c r="E55" s="580"/>
      <c r="F55" s="580"/>
      <c r="G55" s="580"/>
      <c r="H55" s="263"/>
      <c r="I55" s="249"/>
      <c r="J55" s="249"/>
      <c r="K55" s="250"/>
      <c r="L55" s="251"/>
      <c r="M55" s="252"/>
      <c r="N55" s="249"/>
      <c r="O55" s="249"/>
      <c r="P55" s="249"/>
      <c r="Q55" s="249"/>
      <c r="R55" s="249"/>
      <c r="S55" s="253"/>
      <c r="T55" s="253"/>
      <c r="U55" s="254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</row>
    <row r="56" spans="1:33" s="228" customFormat="1" ht="12.75" x14ac:dyDescent="0.2">
      <c r="A56" s="255"/>
      <c r="B56" s="255"/>
      <c r="C56" s="256"/>
      <c r="D56" s="255"/>
      <c r="E56" s="581" t="s">
        <v>141</v>
      </c>
      <c r="F56" s="581"/>
      <c r="G56" s="581"/>
      <c r="H56" s="264"/>
      <c r="I56" s="249"/>
      <c r="J56" s="249"/>
      <c r="K56" s="250"/>
      <c r="L56" s="251"/>
      <c r="M56" s="252"/>
      <c r="N56" s="249"/>
      <c r="O56" s="249"/>
      <c r="P56" s="249"/>
      <c r="Q56" s="249"/>
      <c r="R56" s="249"/>
      <c r="S56" s="253"/>
      <c r="T56" s="253"/>
      <c r="U56" s="254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</row>
    <row r="57" spans="1:33" s="228" customFormat="1" ht="12.75" x14ac:dyDescent="0.2">
      <c r="A57" s="255"/>
      <c r="B57" s="255"/>
      <c r="C57" s="256"/>
      <c r="D57" s="255"/>
      <c r="E57" s="265"/>
      <c r="F57" s="266"/>
      <c r="G57" s="267"/>
      <c r="H57" s="268"/>
      <c r="I57" s="249"/>
      <c r="J57" s="249"/>
      <c r="K57" s="250"/>
      <c r="L57" s="251"/>
      <c r="M57" s="252"/>
      <c r="N57" s="249"/>
      <c r="O57" s="249"/>
      <c r="P57" s="249"/>
      <c r="Q57" s="249"/>
      <c r="R57" s="249"/>
      <c r="S57" s="253"/>
      <c r="T57" s="253"/>
      <c r="U57" s="254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</row>
    <row r="58" spans="1:33" s="228" customFormat="1" x14ac:dyDescent="0.2">
      <c r="A58" s="255"/>
      <c r="B58" s="255"/>
      <c r="C58" s="261"/>
      <c r="D58" s="262"/>
      <c r="E58" s="580"/>
      <c r="F58" s="580"/>
      <c r="G58" s="580"/>
      <c r="H58" s="248"/>
      <c r="I58" s="249"/>
      <c r="J58" s="249"/>
      <c r="K58" s="250"/>
      <c r="L58" s="251"/>
      <c r="M58" s="252"/>
      <c r="N58" s="249"/>
      <c r="O58" s="249"/>
      <c r="P58" s="249"/>
      <c r="Q58" s="249"/>
      <c r="R58" s="249"/>
      <c r="S58" s="253"/>
      <c r="T58" s="253"/>
      <c r="U58" s="254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</row>
    <row r="59" spans="1:33" s="228" customFormat="1" ht="12.75" x14ac:dyDescent="0.2">
      <c r="C59" s="255"/>
      <c r="D59" s="255"/>
      <c r="E59" s="582" t="s">
        <v>142</v>
      </c>
      <c r="F59" s="582"/>
      <c r="G59" s="582"/>
      <c r="H59" s="269"/>
      <c r="I59" s="270"/>
      <c r="J59" s="270"/>
      <c r="K59" s="250"/>
      <c r="L59" s="251"/>
      <c r="M59" s="252"/>
      <c r="N59" s="249"/>
      <c r="O59" s="249"/>
      <c r="P59" s="249"/>
      <c r="Q59" s="249"/>
      <c r="R59" s="249"/>
      <c r="S59" s="253"/>
      <c r="T59" s="253"/>
      <c r="U59" s="254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</row>
    <row r="62" spans="1:33" s="225" customFormat="1" x14ac:dyDescent="0.2">
      <c r="A62" s="115"/>
      <c r="B62" s="115"/>
      <c r="C62" s="271"/>
      <c r="D62" s="115"/>
      <c r="E62" s="115"/>
      <c r="F62" s="272"/>
      <c r="G62" s="243"/>
      <c r="H62" s="113"/>
      <c r="I62" s="113"/>
      <c r="J62" s="113"/>
      <c r="K62" s="113"/>
      <c r="L62" s="113"/>
      <c r="M62" s="113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password="CF7A" sqref="F57 C53 G59 A49:B58 C49:D52 E49:E56 E58 C54:D59" name="Range1"/>
  </protectedRanges>
  <mergeCells count="34">
    <mergeCell ref="V8:V9"/>
    <mergeCell ref="A18:A20"/>
    <mergeCell ref="A2:G3"/>
    <mergeCell ref="C4:G4"/>
    <mergeCell ref="A7:G7"/>
    <mergeCell ref="S8:S9"/>
    <mergeCell ref="T8:T9"/>
    <mergeCell ref="A8:A9"/>
    <mergeCell ref="C8:C9"/>
    <mergeCell ref="D8:D9"/>
    <mergeCell ref="G8:G9"/>
    <mergeCell ref="C6:G6"/>
    <mergeCell ref="E55:G55"/>
    <mergeCell ref="H45:K45"/>
    <mergeCell ref="I29:K29"/>
    <mergeCell ref="U8:U9"/>
    <mergeCell ref="E8:E9"/>
    <mergeCell ref="A11:G11"/>
    <mergeCell ref="D1:G1"/>
    <mergeCell ref="E58:G58"/>
    <mergeCell ref="E56:G56"/>
    <mergeCell ref="E59:G59"/>
    <mergeCell ref="B12:G12"/>
    <mergeCell ref="B29:G29"/>
    <mergeCell ref="B8:B9"/>
    <mergeCell ref="F8:F9"/>
    <mergeCell ref="A4:B4"/>
    <mergeCell ref="A6:B6"/>
    <mergeCell ref="A5:B5"/>
    <mergeCell ref="A49:B49"/>
    <mergeCell ref="A53:B53"/>
    <mergeCell ref="B18:C18"/>
    <mergeCell ref="C53:D53"/>
    <mergeCell ref="E53:G53"/>
  </mergeCells>
  <printOptions horizontalCentered="1"/>
  <pageMargins left="0.59055118110236227" right="0.55118110236220474" top="0.43307086614173229" bottom="0.51181102362204722" header="0.39370078740157483" footer="0.39370078740157483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62"/>
  <sheetViews>
    <sheetView view="pageBreakPreview" zoomScale="70" zoomScaleNormal="90" zoomScaleSheetLayoutView="70" workbookViewId="0">
      <pane ySplit="10" topLeftCell="A11" activePane="bottomLeft" state="frozen"/>
      <selection pane="bottomLeft" activeCell="A28" sqref="A28"/>
    </sheetView>
  </sheetViews>
  <sheetFormatPr defaultColWidth="9.140625" defaultRowHeight="14.25" x14ac:dyDescent="0.2"/>
  <cols>
    <col min="1" max="1" width="9.28515625" style="115" bestFit="1" customWidth="1"/>
    <col min="2" max="2" width="16.28515625" style="115" customWidth="1"/>
    <col min="3" max="3" width="88.42578125" style="115" customWidth="1"/>
    <col min="4" max="4" width="10.7109375" style="115" bestFit="1" customWidth="1"/>
    <col min="5" max="5" width="13.140625" style="115" customWidth="1"/>
    <col min="6" max="6" width="9.42578125" style="272" customWidth="1"/>
    <col min="7" max="7" width="13.140625" style="243" customWidth="1"/>
    <col min="8" max="8" width="13.140625" style="367" customWidth="1"/>
    <col min="9" max="10" width="17.85546875" style="113" customWidth="1"/>
    <col min="11" max="11" width="9.42578125" style="113" customWidth="1"/>
    <col min="12" max="12" width="10.28515625" style="113" customWidth="1"/>
    <col min="13" max="13" width="6.85546875" style="113" customWidth="1"/>
    <col min="14" max="14" width="7.7109375" style="114" customWidth="1"/>
    <col min="15" max="15" width="12.5703125" style="114" customWidth="1"/>
    <col min="16" max="16" width="13.42578125" style="114" bestFit="1" customWidth="1"/>
    <col min="17" max="17" width="7" style="114" customWidth="1"/>
    <col min="18" max="18" width="23" style="114" bestFit="1" customWidth="1"/>
    <col min="19" max="19" width="11.7109375" style="114" bestFit="1" customWidth="1"/>
    <col min="20" max="20" width="12.7109375" style="114" customWidth="1"/>
    <col min="21" max="21" width="15.7109375" style="114" customWidth="1"/>
    <col min="22" max="22" width="16.140625" style="114" customWidth="1"/>
    <col min="23" max="23" width="14" style="114" customWidth="1"/>
    <col min="24" max="24" width="9.140625" style="114"/>
    <col min="25" max="16384" width="9.140625" style="115"/>
  </cols>
  <sheetData>
    <row r="1" spans="1:33" s="19" customFormat="1" ht="18.75" x14ac:dyDescent="0.3">
      <c r="D1" s="563" t="s">
        <v>180</v>
      </c>
      <c r="E1" s="563"/>
      <c r="F1" s="563"/>
      <c r="G1" s="563"/>
    </row>
    <row r="2" spans="1:33" ht="20.25" customHeight="1" x14ac:dyDescent="0.2">
      <c r="A2" s="608" t="s">
        <v>166</v>
      </c>
      <c r="B2" s="608"/>
      <c r="C2" s="608"/>
      <c r="D2" s="608"/>
      <c r="E2" s="608"/>
      <c r="F2" s="608"/>
      <c r="G2" s="608"/>
      <c r="H2" s="112"/>
      <c r="Y2" s="114"/>
      <c r="Z2" s="114"/>
      <c r="AA2" s="114"/>
      <c r="AB2" s="114"/>
      <c r="AC2" s="114"/>
      <c r="AD2" s="114"/>
      <c r="AE2" s="114"/>
      <c r="AF2" s="114"/>
      <c r="AG2" s="114"/>
    </row>
    <row r="3" spans="1:33" ht="15" customHeight="1" x14ac:dyDescent="0.2">
      <c r="A3" s="608"/>
      <c r="B3" s="608"/>
      <c r="C3" s="608"/>
      <c r="D3" s="608"/>
      <c r="E3" s="608"/>
      <c r="F3" s="608"/>
      <c r="G3" s="608"/>
      <c r="H3" s="116"/>
      <c r="Y3" s="114"/>
      <c r="Z3" s="114"/>
      <c r="AA3" s="114"/>
      <c r="AB3" s="114"/>
      <c r="AC3" s="114"/>
      <c r="AD3" s="114"/>
      <c r="AE3" s="114"/>
      <c r="AF3" s="114"/>
      <c r="AG3" s="114"/>
    </row>
    <row r="4" spans="1:33" s="120" customFormat="1" x14ac:dyDescent="0.2">
      <c r="A4" s="590" t="s">
        <v>118</v>
      </c>
      <c r="B4" s="590"/>
      <c r="C4" s="609" t="s">
        <v>137</v>
      </c>
      <c r="D4" s="609"/>
      <c r="E4" s="609"/>
      <c r="F4" s="609"/>
      <c r="G4" s="609"/>
      <c r="H4" s="117"/>
      <c r="I4" s="118"/>
      <c r="J4" s="118"/>
      <c r="K4" s="118"/>
      <c r="L4" s="118"/>
      <c r="M4" s="118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</row>
    <row r="5" spans="1:33" s="120" customFormat="1" ht="15" customHeight="1" x14ac:dyDescent="0.2">
      <c r="A5" s="592" t="s">
        <v>156</v>
      </c>
      <c r="B5" s="592"/>
      <c r="C5" s="121">
        <v>1</v>
      </c>
      <c r="D5" s="121"/>
      <c r="E5" s="121"/>
      <c r="F5" s="121"/>
      <c r="G5" s="121"/>
      <c r="H5" s="122"/>
      <c r="I5" s="118"/>
      <c r="J5" s="118"/>
      <c r="K5" s="118"/>
      <c r="L5" s="118"/>
      <c r="M5" s="118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spans="1:33" s="127" customFormat="1" ht="15" customHeight="1" x14ac:dyDescent="0.2">
      <c r="A6" s="591" t="s">
        <v>157</v>
      </c>
      <c r="B6" s="591"/>
      <c r="C6" s="614" t="s">
        <v>163</v>
      </c>
      <c r="D6" s="614"/>
      <c r="E6" s="614"/>
      <c r="F6" s="614"/>
      <c r="G6" s="614"/>
      <c r="H6" s="124"/>
      <c r="I6" s="124"/>
      <c r="J6" s="124"/>
      <c r="K6" s="124"/>
      <c r="L6" s="124"/>
      <c r="M6" s="125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</row>
    <row r="7" spans="1:33" ht="15" customHeight="1" thickBot="1" x14ac:dyDescent="0.25">
      <c r="A7" s="610" t="s">
        <v>158</v>
      </c>
      <c r="B7" s="610"/>
      <c r="C7" s="610"/>
      <c r="D7" s="610"/>
      <c r="E7" s="610"/>
      <c r="F7" s="610"/>
      <c r="G7" s="610"/>
      <c r="H7" s="332"/>
      <c r="I7" s="129"/>
      <c r="J7" s="129"/>
      <c r="K7" s="129"/>
      <c r="L7" s="129"/>
      <c r="M7" s="129"/>
    </row>
    <row r="8" spans="1:33" ht="15" customHeight="1" thickTop="1" x14ac:dyDescent="0.2">
      <c r="A8" s="586" t="s">
        <v>64</v>
      </c>
      <c r="B8" s="586" t="s">
        <v>143</v>
      </c>
      <c r="C8" s="586" t="s">
        <v>151</v>
      </c>
      <c r="D8" s="586" t="s">
        <v>152</v>
      </c>
      <c r="E8" s="600" t="s">
        <v>136</v>
      </c>
      <c r="F8" s="588" t="s">
        <v>153</v>
      </c>
      <c r="G8" s="612" t="s">
        <v>154</v>
      </c>
      <c r="H8" s="333"/>
      <c r="J8" s="131" t="s">
        <v>21</v>
      </c>
      <c r="K8" s="334" t="s">
        <v>22</v>
      </c>
      <c r="L8" s="335" t="s">
        <v>23</v>
      </c>
      <c r="M8" s="335" t="s">
        <v>24</v>
      </c>
      <c r="N8" s="335" t="s">
        <v>25</v>
      </c>
      <c r="O8" s="335" t="s">
        <v>26</v>
      </c>
      <c r="P8" s="133" t="s">
        <v>57</v>
      </c>
      <c r="Q8" s="113"/>
      <c r="S8" s="611" t="s">
        <v>46</v>
      </c>
      <c r="T8" s="599" t="s">
        <v>44</v>
      </c>
      <c r="U8" s="599" t="s">
        <v>44</v>
      </c>
      <c r="V8" s="599" t="s">
        <v>65</v>
      </c>
      <c r="W8" s="599" t="s">
        <v>43</v>
      </c>
    </row>
    <row r="9" spans="1:33" ht="15" thickBot="1" x14ac:dyDescent="0.25">
      <c r="A9" s="587"/>
      <c r="B9" s="587"/>
      <c r="C9" s="587"/>
      <c r="D9" s="587"/>
      <c r="E9" s="601"/>
      <c r="F9" s="589"/>
      <c r="G9" s="613"/>
      <c r="H9" s="336"/>
      <c r="I9" s="131" t="s">
        <v>27</v>
      </c>
      <c r="J9" s="135" t="s">
        <v>59</v>
      </c>
      <c r="K9" s="337"/>
      <c r="L9" s="338">
        <f>K9*M9*N9</f>
        <v>0</v>
      </c>
      <c r="M9" s="338">
        <v>0.8</v>
      </c>
      <c r="N9" s="339">
        <v>1.7</v>
      </c>
      <c r="O9" s="339">
        <f>3.14*0.045^2*K9</f>
        <v>0</v>
      </c>
      <c r="P9" s="138">
        <f>K9*M9*W22</f>
        <v>0</v>
      </c>
      <c r="Q9" s="139"/>
      <c r="R9" s="140"/>
      <c r="S9" s="611"/>
      <c r="T9" s="599"/>
      <c r="U9" s="599"/>
      <c r="V9" s="599"/>
      <c r="W9" s="599"/>
    </row>
    <row r="10" spans="1:33" ht="15" thickTop="1" x14ac:dyDescent="0.2">
      <c r="A10" s="141" t="s">
        <v>144</v>
      </c>
      <c r="B10" s="141" t="s">
        <v>145</v>
      </c>
      <c r="C10" s="141" t="s">
        <v>146</v>
      </c>
      <c r="D10" s="141" t="s">
        <v>147</v>
      </c>
      <c r="E10" s="141" t="s">
        <v>148</v>
      </c>
      <c r="F10" s="141" t="s">
        <v>149</v>
      </c>
      <c r="G10" s="141" t="s">
        <v>150</v>
      </c>
      <c r="H10" s="340"/>
      <c r="I10" s="341"/>
      <c r="J10" s="135" t="s">
        <v>74</v>
      </c>
      <c r="K10" s="337">
        <v>71</v>
      </c>
      <c r="L10" s="338">
        <f>K10*M10*N10</f>
        <v>96.56</v>
      </c>
      <c r="M10" s="338">
        <v>0.8</v>
      </c>
      <c r="N10" s="339">
        <v>1.7</v>
      </c>
      <c r="O10" s="339">
        <f>3.14*0.045^2*K10</f>
        <v>0.45145349999999995</v>
      </c>
      <c r="P10" s="138">
        <f>K10*M10*W23</f>
        <v>34.080000000000005</v>
      </c>
      <c r="Q10" s="139"/>
      <c r="S10" s="132"/>
      <c r="T10" s="132"/>
      <c r="U10" s="132"/>
      <c r="V10" s="132">
        <v>1.5</v>
      </c>
      <c r="W10" s="132"/>
    </row>
    <row r="11" spans="1:33" s="307" customFormat="1" ht="5.45" customHeight="1" x14ac:dyDescent="0.2">
      <c r="A11" s="602"/>
      <c r="B11" s="603"/>
      <c r="C11" s="603"/>
      <c r="D11" s="603"/>
      <c r="E11" s="603"/>
      <c r="F11" s="603"/>
      <c r="G11" s="604"/>
      <c r="H11" s="342"/>
      <c r="I11" s="343"/>
      <c r="J11" s="344"/>
      <c r="K11" s="345"/>
      <c r="L11" s="346"/>
      <c r="M11" s="346"/>
      <c r="N11" s="347"/>
      <c r="O11" s="347"/>
      <c r="P11" s="348"/>
      <c r="Q11" s="349"/>
      <c r="R11" s="350"/>
      <c r="S11" s="351"/>
      <c r="T11" s="351"/>
      <c r="U11" s="351"/>
      <c r="V11" s="351"/>
      <c r="W11" s="351"/>
      <c r="X11" s="350"/>
    </row>
    <row r="12" spans="1:33" x14ac:dyDescent="0.2">
      <c r="A12" s="161" t="s">
        <v>32</v>
      </c>
      <c r="B12" s="583" t="s">
        <v>33</v>
      </c>
      <c r="C12" s="584"/>
      <c r="D12" s="584"/>
      <c r="E12" s="584"/>
      <c r="F12" s="584"/>
      <c r="G12" s="585"/>
      <c r="H12" s="352"/>
      <c r="I12" s="163"/>
      <c r="J12" s="164" t="s">
        <v>39</v>
      </c>
      <c r="K12" s="353"/>
      <c r="L12" s="354">
        <f t="shared" ref="L12" si="0">K12*M12*N12</f>
        <v>0</v>
      </c>
      <c r="M12" s="354">
        <v>0.8</v>
      </c>
      <c r="N12" s="355">
        <v>1.7</v>
      </c>
      <c r="O12" s="355">
        <f>3.14*0.045^2*K12</f>
        <v>0</v>
      </c>
      <c r="P12" s="167">
        <f>K12*M12*W24</f>
        <v>0</v>
      </c>
      <c r="Q12" s="139"/>
      <c r="R12" s="135" t="s">
        <v>45</v>
      </c>
      <c r="S12" s="135">
        <v>1</v>
      </c>
      <c r="T12" s="135"/>
      <c r="U12" s="135"/>
      <c r="V12" s="135"/>
      <c r="W12" s="135"/>
    </row>
    <row r="13" spans="1:33" x14ac:dyDescent="0.2">
      <c r="A13" s="168">
        <v>1</v>
      </c>
      <c r="B13" s="273"/>
      <c r="C13" s="169" t="s">
        <v>40</v>
      </c>
      <c r="D13" s="168" t="s">
        <v>1</v>
      </c>
      <c r="E13" s="294">
        <v>142</v>
      </c>
      <c r="F13" s="308"/>
      <c r="G13" s="171">
        <f>E13*F13</f>
        <v>0</v>
      </c>
      <c r="H13" s="352"/>
      <c r="I13" s="172" t="s">
        <v>28</v>
      </c>
      <c r="J13" s="132"/>
      <c r="K13" s="356">
        <f>SUM(K9:K12)</f>
        <v>71</v>
      </c>
      <c r="L13" s="357">
        <f>SUM(L9:L12)</f>
        <v>96.56</v>
      </c>
      <c r="M13" s="358"/>
      <c r="N13" s="358"/>
      <c r="O13" s="358"/>
      <c r="P13" s="176"/>
      <c r="Q13" s="139"/>
      <c r="R13" s="135" t="s">
        <v>60</v>
      </c>
      <c r="S13" s="135"/>
      <c r="T13" s="135"/>
      <c r="U13" s="135"/>
      <c r="V13" s="135"/>
      <c r="W13" s="135">
        <f>T10*T13</f>
        <v>0</v>
      </c>
    </row>
    <row r="14" spans="1:33" ht="28.5" x14ac:dyDescent="0.2">
      <c r="A14" s="168">
        <v>2</v>
      </c>
      <c r="B14" s="273"/>
      <c r="C14" s="169" t="s">
        <v>34</v>
      </c>
      <c r="D14" s="168" t="s">
        <v>159</v>
      </c>
      <c r="E14" s="294">
        <v>56.8</v>
      </c>
      <c r="F14" s="308"/>
      <c r="G14" s="171">
        <f t="shared" ref="G14:G17" si="1">E14*F14</f>
        <v>0</v>
      </c>
      <c r="H14" s="352"/>
      <c r="I14" s="177" t="s">
        <v>29</v>
      </c>
      <c r="J14" s="135" t="s">
        <v>59</v>
      </c>
      <c r="K14" s="359">
        <f>W13</f>
        <v>0</v>
      </c>
      <c r="L14" s="360">
        <f t="shared" ref="L14:L16" si="2">K14*M14*N14</f>
        <v>0</v>
      </c>
      <c r="M14" s="360">
        <v>0.5</v>
      </c>
      <c r="N14" s="360">
        <v>1.2</v>
      </c>
      <c r="O14" s="360"/>
      <c r="P14" s="138">
        <f>K14*M14*W22</f>
        <v>0</v>
      </c>
      <c r="Q14" s="139"/>
      <c r="R14" s="178" t="s">
        <v>77</v>
      </c>
      <c r="S14" s="135"/>
      <c r="T14" s="135"/>
      <c r="U14" s="135"/>
      <c r="V14" s="135"/>
      <c r="W14" s="135">
        <f>T10*T14+U10*U14</f>
        <v>0</v>
      </c>
    </row>
    <row r="15" spans="1:33" ht="15" customHeight="1" x14ac:dyDescent="0.2">
      <c r="A15" s="168">
        <v>3</v>
      </c>
      <c r="B15" s="273"/>
      <c r="C15" s="169" t="s">
        <v>0</v>
      </c>
      <c r="D15" s="168" t="s">
        <v>1</v>
      </c>
      <c r="E15" s="294">
        <v>1</v>
      </c>
      <c r="F15" s="309"/>
      <c r="G15" s="171">
        <f t="shared" si="1"/>
        <v>0</v>
      </c>
      <c r="H15" s="352"/>
      <c r="I15" s="179"/>
      <c r="J15" s="135" t="s">
        <v>74</v>
      </c>
      <c r="K15" s="359">
        <f>W14</f>
        <v>0</v>
      </c>
      <c r="L15" s="360">
        <f t="shared" si="2"/>
        <v>0</v>
      </c>
      <c r="M15" s="360">
        <v>0.5</v>
      </c>
      <c r="N15" s="360">
        <v>1.2</v>
      </c>
      <c r="O15" s="360"/>
      <c r="P15" s="138">
        <f>K15*M15*W23</f>
        <v>0</v>
      </c>
      <c r="Q15" s="180"/>
      <c r="R15" s="164" t="s">
        <v>47</v>
      </c>
      <c r="S15" s="164"/>
      <c r="T15" s="164"/>
      <c r="U15" s="164"/>
      <c r="V15" s="164">
        <v>1</v>
      </c>
      <c r="W15" s="164">
        <f>V10*V15</f>
        <v>1.5</v>
      </c>
    </row>
    <row r="16" spans="1:33" ht="15" customHeight="1" x14ac:dyDescent="0.2">
      <c r="A16" s="168">
        <v>4</v>
      </c>
      <c r="B16" s="273"/>
      <c r="C16" s="169" t="s">
        <v>17</v>
      </c>
      <c r="D16" s="168" t="s">
        <v>159</v>
      </c>
      <c r="E16" s="294">
        <v>0.75</v>
      </c>
      <c r="F16" s="309"/>
      <c r="G16" s="171">
        <f t="shared" si="1"/>
        <v>0</v>
      </c>
      <c r="H16" s="352"/>
      <c r="I16" s="179"/>
      <c r="J16" s="164" t="s">
        <v>39</v>
      </c>
      <c r="K16" s="361">
        <f>W15</f>
        <v>1.5</v>
      </c>
      <c r="L16" s="362">
        <f t="shared" si="2"/>
        <v>0.89999999999999991</v>
      </c>
      <c r="M16" s="362">
        <v>0.5</v>
      </c>
      <c r="N16" s="362">
        <v>1.2</v>
      </c>
      <c r="O16" s="362"/>
      <c r="P16" s="181"/>
      <c r="Q16" s="113"/>
      <c r="R16" s="132" t="s">
        <v>48</v>
      </c>
      <c r="S16" s="132">
        <f>V15</f>
        <v>1</v>
      </c>
      <c r="T16" s="132"/>
      <c r="U16" s="132"/>
      <c r="V16" s="132"/>
      <c r="W16" s="132"/>
    </row>
    <row r="17" spans="1:24" ht="28.5" x14ac:dyDescent="0.2">
      <c r="A17" s="168">
        <v>5</v>
      </c>
      <c r="B17" s="273"/>
      <c r="C17" s="169" t="s">
        <v>82</v>
      </c>
      <c r="D17" s="296" t="s">
        <v>160</v>
      </c>
      <c r="E17" s="294">
        <v>5.82</v>
      </c>
      <c r="F17" s="308"/>
      <c r="G17" s="171">
        <f t="shared" si="1"/>
        <v>0</v>
      </c>
      <c r="H17" s="352"/>
      <c r="I17" s="183" t="s">
        <v>30</v>
      </c>
      <c r="J17" s="132"/>
      <c r="K17" s="356">
        <f>SUM(K14:K16)</f>
        <v>1.5</v>
      </c>
      <c r="L17" s="357">
        <f>SUM(L14:L16)</f>
        <v>0.89999999999999991</v>
      </c>
      <c r="M17" s="358"/>
      <c r="N17" s="358"/>
      <c r="O17" s="358">
        <f>SUM(O9:O16)</f>
        <v>0.45145349999999995</v>
      </c>
      <c r="P17" s="176">
        <f>SUM(P9:P16)</f>
        <v>34.080000000000005</v>
      </c>
      <c r="Q17" s="180"/>
      <c r="R17" s="184" t="s">
        <v>49</v>
      </c>
      <c r="S17" s="185">
        <f>SUM(S12:S15)</f>
        <v>1</v>
      </c>
      <c r="T17" s="185"/>
      <c r="U17" s="185"/>
      <c r="V17" s="185"/>
      <c r="W17" s="186"/>
      <c r="X17" s="140"/>
    </row>
    <row r="18" spans="1:24" ht="16.5" x14ac:dyDescent="0.2">
      <c r="A18" s="605">
        <v>6</v>
      </c>
      <c r="B18" s="615" t="s">
        <v>41</v>
      </c>
      <c r="C18" s="615"/>
      <c r="D18" s="296" t="s">
        <v>160</v>
      </c>
      <c r="E18" s="298">
        <v>91.64</v>
      </c>
      <c r="F18" s="299"/>
      <c r="G18" s="171"/>
      <c r="H18" s="352"/>
      <c r="I18" s="363"/>
      <c r="N18" s="113"/>
      <c r="P18" s="200" t="e">
        <f>#REF!/2.4</f>
        <v>#REF!</v>
      </c>
      <c r="Q18" s="180"/>
    </row>
    <row r="19" spans="1:24" ht="15" customHeight="1" x14ac:dyDescent="0.2">
      <c r="A19" s="606"/>
      <c r="B19" s="310"/>
      <c r="C19" s="306" t="s">
        <v>86</v>
      </c>
      <c r="D19" s="296" t="s">
        <v>160</v>
      </c>
      <c r="E19" s="294">
        <v>73.31</v>
      </c>
      <c r="F19" s="311"/>
      <c r="G19" s="171">
        <f t="shared" ref="G19:G28" si="3">E19*F19</f>
        <v>0</v>
      </c>
      <c r="H19" s="352"/>
      <c r="I19" s="198"/>
      <c r="J19" s="132" t="s">
        <v>46</v>
      </c>
      <c r="K19" s="199" t="s">
        <v>43</v>
      </c>
      <c r="N19" s="113"/>
      <c r="P19" s="200" t="e">
        <f>#REF!/2.3</f>
        <v>#REF!</v>
      </c>
    </row>
    <row r="20" spans="1:24" ht="15" customHeight="1" x14ac:dyDescent="0.2">
      <c r="A20" s="607"/>
      <c r="B20" s="310"/>
      <c r="C20" s="201" t="s">
        <v>87</v>
      </c>
      <c r="D20" s="296" t="s">
        <v>160</v>
      </c>
      <c r="E20" s="294">
        <v>18.329999999999998</v>
      </c>
      <c r="F20" s="312"/>
      <c r="G20" s="171">
        <f t="shared" si="3"/>
        <v>0</v>
      </c>
      <c r="H20" s="352"/>
      <c r="I20" s="132" t="s">
        <v>61</v>
      </c>
      <c r="J20" s="132"/>
      <c r="K20" s="132"/>
      <c r="P20" s="200" t="e">
        <f>#REF!/2.2</f>
        <v>#REF!</v>
      </c>
      <c r="V20" s="140"/>
    </row>
    <row r="21" spans="1:24" ht="30" customHeight="1" x14ac:dyDescent="0.2">
      <c r="A21" s="202">
        <v>7</v>
      </c>
      <c r="B21" s="275"/>
      <c r="C21" s="203" t="s">
        <v>18</v>
      </c>
      <c r="D21" s="296" t="s">
        <v>160</v>
      </c>
      <c r="E21" s="294">
        <v>18.329999999999998</v>
      </c>
      <c r="F21" s="313"/>
      <c r="G21" s="171">
        <f t="shared" si="3"/>
        <v>0</v>
      </c>
      <c r="H21" s="352"/>
      <c r="I21" s="132" t="s">
        <v>63</v>
      </c>
      <c r="J21" s="132"/>
      <c r="K21" s="204"/>
      <c r="P21" s="200" t="e">
        <f>P18+P19+P20+#REF!</f>
        <v>#REF!</v>
      </c>
      <c r="Q21" s="132" t="s">
        <v>56</v>
      </c>
      <c r="R21" s="199" t="s">
        <v>50</v>
      </c>
      <c r="S21" s="199" t="s">
        <v>51</v>
      </c>
      <c r="T21" s="199" t="s">
        <v>52</v>
      </c>
      <c r="U21" s="199" t="s">
        <v>53</v>
      </c>
      <c r="V21" s="199" t="s">
        <v>54</v>
      </c>
      <c r="W21" s="199" t="s">
        <v>58</v>
      </c>
    </row>
    <row r="22" spans="1:24" s="206" customFormat="1" ht="16.5" x14ac:dyDescent="0.2">
      <c r="A22" s="168">
        <v>8</v>
      </c>
      <c r="B22" s="273"/>
      <c r="C22" s="205" t="s">
        <v>19</v>
      </c>
      <c r="D22" s="296" t="s">
        <v>160</v>
      </c>
      <c r="E22" s="294">
        <v>18.329999999999998</v>
      </c>
      <c r="F22" s="314"/>
      <c r="G22" s="171">
        <f t="shared" si="3"/>
        <v>0</v>
      </c>
      <c r="H22" s="352"/>
      <c r="I22" s="132" t="s">
        <v>78</v>
      </c>
      <c r="J22" s="199"/>
      <c r="K22" s="132"/>
      <c r="L22" s="113"/>
      <c r="M22" s="113"/>
      <c r="N22" s="140"/>
      <c r="O22" s="140"/>
      <c r="P22" s="114"/>
      <c r="Q22" s="132">
        <v>1</v>
      </c>
      <c r="R22" s="199" t="s">
        <v>75</v>
      </c>
      <c r="S22" s="199">
        <v>0.04</v>
      </c>
      <c r="T22" s="199">
        <v>0.04</v>
      </c>
      <c r="U22" s="199">
        <v>0.06</v>
      </c>
      <c r="V22" s="199">
        <v>0.46</v>
      </c>
      <c r="W22" s="199">
        <f>SUM(S22:V22)</f>
        <v>0.60000000000000009</v>
      </c>
      <c r="X22" s="140"/>
    </row>
    <row r="23" spans="1:24" ht="16.5" x14ac:dyDescent="0.2">
      <c r="A23" s="202">
        <v>9</v>
      </c>
      <c r="B23" s="275"/>
      <c r="C23" s="207" t="s">
        <v>81</v>
      </c>
      <c r="D23" s="296" t="s">
        <v>160</v>
      </c>
      <c r="E23" s="294">
        <v>91.64</v>
      </c>
      <c r="F23" s="315"/>
      <c r="G23" s="171">
        <f t="shared" si="3"/>
        <v>0</v>
      </c>
      <c r="H23" s="352"/>
      <c r="I23" s="132" t="s">
        <v>79</v>
      </c>
      <c r="J23" s="132">
        <v>1</v>
      </c>
      <c r="K23" s="132"/>
      <c r="Q23" s="132">
        <v>2</v>
      </c>
      <c r="R23" s="132" t="s">
        <v>55</v>
      </c>
      <c r="S23" s="199">
        <v>0.04</v>
      </c>
      <c r="T23" s="199">
        <v>0.04</v>
      </c>
      <c r="U23" s="199">
        <v>0.06</v>
      </c>
      <c r="V23" s="199">
        <v>0.46</v>
      </c>
      <c r="W23" s="199">
        <f>SUM(S23:V23)</f>
        <v>0.60000000000000009</v>
      </c>
    </row>
    <row r="24" spans="1:24" ht="16.5" x14ac:dyDescent="0.2">
      <c r="A24" s="168">
        <v>10</v>
      </c>
      <c r="B24" s="273"/>
      <c r="C24" s="208" t="s">
        <v>161</v>
      </c>
      <c r="D24" s="168" t="s">
        <v>159</v>
      </c>
      <c r="E24" s="294">
        <v>127.8</v>
      </c>
      <c r="F24" s="316"/>
      <c r="G24" s="171">
        <f t="shared" si="3"/>
        <v>0</v>
      </c>
      <c r="H24" s="352"/>
      <c r="I24" s="132" t="s">
        <v>66</v>
      </c>
      <c r="J24" s="132"/>
      <c r="K24" s="132"/>
      <c r="N24" s="113"/>
      <c r="Q24" s="132">
        <v>3</v>
      </c>
      <c r="R24" s="132" t="s">
        <v>76</v>
      </c>
      <c r="S24" s="132"/>
      <c r="T24" s="132"/>
      <c r="U24" s="132"/>
      <c r="V24" s="132"/>
      <c r="W24" s="132">
        <v>0.1</v>
      </c>
    </row>
    <row r="25" spans="1:24" ht="42.75" x14ac:dyDescent="0.2">
      <c r="A25" s="202">
        <v>11</v>
      </c>
      <c r="B25" s="275"/>
      <c r="C25" s="209" t="s">
        <v>72</v>
      </c>
      <c r="D25" s="296" t="s">
        <v>160</v>
      </c>
      <c r="E25" s="294">
        <v>21.95</v>
      </c>
      <c r="F25" s="317"/>
      <c r="G25" s="171">
        <f t="shared" si="3"/>
        <v>0</v>
      </c>
      <c r="H25" s="364"/>
      <c r="I25" s="132" t="s">
        <v>80</v>
      </c>
      <c r="J25" s="132"/>
      <c r="K25" s="132"/>
      <c r="N25" s="113"/>
    </row>
    <row r="26" spans="1:24" ht="42.75" x14ac:dyDescent="0.2">
      <c r="A26" s="168">
        <v>12</v>
      </c>
      <c r="B26" s="273"/>
      <c r="C26" s="212" t="s">
        <v>106</v>
      </c>
      <c r="D26" s="296" t="s">
        <v>160</v>
      </c>
      <c r="E26" s="294">
        <v>47.25</v>
      </c>
      <c r="F26" s="318"/>
      <c r="G26" s="171">
        <f t="shared" si="3"/>
        <v>0</v>
      </c>
      <c r="H26" s="364"/>
      <c r="I26" s="132" t="s">
        <v>62</v>
      </c>
      <c r="J26" s="132"/>
      <c r="K26" s="132"/>
      <c r="N26" s="113"/>
    </row>
    <row r="27" spans="1:24" x14ac:dyDescent="0.2">
      <c r="A27" s="202">
        <v>13</v>
      </c>
      <c r="B27" s="275"/>
      <c r="C27" s="208" t="s">
        <v>3</v>
      </c>
      <c r="D27" s="168" t="s">
        <v>4</v>
      </c>
      <c r="E27" s="294">
        <v>1</v>
      </c>
      <c r="F27" s="319"/>
      <c r="G27" s="171">
        <f t="shared" si="3"/>
        <v>0</v>
      </c>
      <c r="H27" s="352"/>
      <c r="I27" s="132" t="s">
        <v>67</v>
      </c>
      <c r="J27" s="132"/>
      <c r="K27" s="132"/>
      <c r="L27" s="213"/>
      <c r="N27" s="214" t="s">
        <v>31</v>
      </c>
      <c r="O27" s="113"/>
      <c r="R27" s="213"/>
      <c r="S27" s="213"/>
      <c r="W27" s="113"/>
    </row>
    <row r="28" spans="1:24" ht="28.5" x14ac:dyDescent="0.2">
      <c r="A28" s="202">
        <v>14</v>
      </c>
      <c r="B28" s="275"/>
      <c r="C28" s="215" t="s">
        <v>107</v>
      </c>
      <c r="D28" s="300" t="s">
        <v>160</v>
      </c>
      <c r="E28" s="294">
        <v>26.13</v>
      </c>
      <c r="F28" s="318"/>
      <c r="G28" s="171">
        <f t="shared" si="3"/>
        <v>0</v>
      </c>
      <c r="H28" s="352"/>
      <c r="I28" s="213"/>
      <c r="N28" s="113"/>
      <c r="O28" s="113"/>
      <c r="P28" s="113"/>
      <c r="Q28" s="213"/>
      <c r="R28" s="213"/>
      <c r="S28" s="113"/>
      <c r="T28" s="113"/>
    </row>
    <row r="29" spans="1:24" s="219" customFormat="1" x14ac:dyDescent="0.2">
      <c r="A29" s="161" t="s">
        <v>35</v>
      </c>
      <c r="B29" s="583" t="s">
        <v>36</v>
      </c>
      <c r="C29" s="584"/>
      <c r="D29" s="584"/>
      <c r="E29" s="584"/>
      <c r="F29" s="584"/>
      <c r="G29" s="585"/>
      <c r="H29" s="218"/>
      <c r="I29" s="598"/>
      <c r="J29" s="598"/>
      <c r="K29" s="598"/>
      <c r="L29" s="113"/>
      <c r="M29" s="113"/>
      <c r="N29" s="113"/>
      <c r="O29" s="113"/>
      <c r="P29" s="113"/>
      <c r="Q29" s="113"/>
      <c r="R29" s="113"/>
      <c r="S29" s="113"/>
      <c r="T29" s="113"/>
      <c r="U29" s="114"/>
      <c r="V29" s="114"/>
      <c r="W29" s="114"/>
      <c r="X29" s="213"/>
    </row>
    <row r="30" spans="1:24" s="219" customFormat="1" x14ac:dyDescent="0.2">
      <c r="A30" s="168">
        <v>1</v>
      </c>
      <c r="B30" s="273"/>
      <c r="C30" s="220" t="s">
        <v>15</v>
      </c>
      <c r="D30" s="296" t="s">
        <v>1</v>
      </c>
      <c r="E30" s="301">
        <v>71</v>
      </c>
      <c r="F30" s="320"/>
      <c r="G30" s="171">
        <f t="shared" ref="G30:G42" si="4">E30*F30</f>
        <v>0</v>
      </c>
      <c r="H30" s="352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213"/>
    </row>
    <row r="31" spans="1:24" x14ac:dyDescent="0.2">
      <c r="A31" s="168">
        <v>2</v>
      </c>
      <c r="B31" s="273"/>
      <c r="C31" s="208" t="s">
        <v>73</v>
      </c>
      <c r="D31" s="168" t="s">
        <v>2</v>
      </c>
      <c r="E31" s="294">
        <v>1</v>
      </c>
      <c r="F31" s="320"/>
      <c r="G31" s="171">
        <f t="shared" si="4"/>
        <v>0</v>
      </c>
      <c r="H31" s="365"/>
      <c r="N31" s="113"/>
      <c r="O31" s="113"/>
      <c r="P31" s="113"/>
      <c r="Q31" s="113"/>
      <c r="R31" s="113"/>
      <c r="S31" s="113"/>
      <c r="T31" s="113"/>
    </row>
    <row r="32" spans="1:24" x14ac:dyDescent="0.2">
      <c r="A32" s="168">
        <v>3</v>
      </c>
      <c r="B32" s="273"/>
      <c r="C32" s="208" t="s">
        <v>10</v>
      </c>
      <c r="D32" s="302" t="s">
        <v>2</v>
      </c>
      <c r="E32" s="294">
        <v>2</v>
      </c>
      <c r="F32" s="320"/>
      <c r="G32" s="171">
        <f t="shared" si="4"/>
        <v>0</v>
      </c>
      <c r="H32" s="366"/>
      <c r="N32" s="113"/>
      <c r="O32" s="113"/>
      <c r="P32" s="113"/>
      <c r="Q32" s="113"/>
      <c r="R32" s="113"/>
      <c r="S32" s="113"/>
      <c r="T32" s="113"/>
    </row>
    <row r="33" spans="1:33" ht="28.5" x14ac:dyDescent="0.2">
      <c r="A33" s="168">
        <v>4</v>
      </c>
      <c r="B33" s="273"/>
      <c r="C33" s="207" t="s">
        <v>11</v>
      </c>
      <c r="D33" s="168" t="s">
        <v>2</v>
      </c>
      <c r="E33" s="294">
        <v>1</v>
      </c>
      <c r="F33" s="321"/>
      <c r="G33" s="171">
        <f t="shared" si="4"/>
        <v>0</v>
      </c>
      <c r="H33" s="366"/>
      <c r="N33" s="113"/>
      <c r="O33" s="113"/>
      <c r="P33" s="113"/>
      <c r="Q33" s="113"/>
      <c r="R33" s="113"/>
      <c r="S33" s="113"/>
      <c r="T33" s="113"/>
    </row>
    <row r="34" spans="1:33" ht="28.5" x14ac:dyDescent="0.2">
      <c r="A34" s="168">
        <v>5</v>
      </c>
      <c r="B34" s="273"/>
      <c r="C34" s="224" t="s">
        <v>37</v>
      </c>
      <c r="D34" s="168" t="s">
        <v>2</v>
      </c>
      <c r="E34" s="294">
        <v>2</v>
      </c>
      <c r="F34" s="322"/>
      <c r="G34" s="171">
        <f t="shared" si="4"/>
        <v>0</v>
      </c>
      <c r="H34" s="366"/>
      <c r="N34" s="113"/>
      <c r="O34" s="113"/>
      <c r="P34" s="113"/>
      <c r="Q34" s="113"/>
      <c r="R34" s="113"/>
      <c r="S34" s="113"/>
      <c r="T34" s="113"/>
    </row>
    <row r="35" spans="1:33" x14ac:dyDescent="0.2">
      <c r="A35" s="168">
        <v>6</v>
      </c>
      <c r="B35" s="273"/>
      <c r="C35" s="208" t="s">
        <v>20</v>
      </c>
      <c r="D35" s="168" t="s">
        <v>2</v>
      </c>
      <c r="E35" s="294">
        <v>1</v>
      </c>
      <c r="F35" s="323"/>
      <c r="G35" s="171">
        <f t="shared" si="4"/>
        <v>0</v>
      </c>
      <c r="H35" s="366"/>
      <c r="N35" s="113"/>
      <c r="O35" s="113"/>
      <c r="P35" s="113"/>
      <c r="Q35" s="113"/>
      <c r="R35" s="113"/>
      <c r="S35" s="113"/>
      <c r="T35" s="113"/>
    </row>
    <row r="36" spans="1:33" x14ac:dyDescent="0.2">
      <c r="A36" s="168">
        <v>7</v>
      </c>
      <c r="B36" s="273"/>
      <c r="C36" s="208" t="s">
        <v>13</v>
      </c>
      <c r="D36" s="168" t="s">
        <v>2</v>
      </c>
      <c r="E36" s="294">
        <v>2</v>
      </c>
      <c r="F36" s="324"/>
      <c r="G36" s="171">
        <f t="shared" si="4"/>
        <v>0</v>
      </c>
      <c r="H36" s="366"/>
      <c r="N36" s="113"/>
      <c r="O36" s="113"/>
      <c r="P36" s="113"/>
      <c r="Q36" s="113"/>
      <c r="R36" s="113"/>
      <c r="S36" s="113"/>
      <c r="T36" s="113"/>
    </row>
    <row r="37" spans="1:33" x14ac:dyDescent="0.2">
      <c r="A37" s="168">
        <v>8</v>
      </c>
      <c r="B37" s="273"/>
      <c r="C37" s="208" t="s">
        <v>89</v>
      </c>
      <c r="D37" s="168" t="s">
        <v>2</v>
      </c>
      <c r="E37" s="294">
        <v>1</v>
      </c>
      <c r="F37" s="308"/>
      <c r="G37" s="171">
        <f t="shared" si="4"/>
        <v>0</v>
      </c>
      <c r="H37" s="366"/>
      <c r="N37" s="113"/>
      <c r="O37" s="113"/>
      <c r="P37" s="113"/>
      <c r="Q37" s="113"/>
      <c r="R37" s="113"/>
    </row>
    <row r="38" spans="1:33" x14ac:dyDescent="0.2">
      <c r="A38" s="168">
        <v>9</v>
      </c>
      <c r="B38" s="273"/>
      <c r="C38" s="208" t="s">
        <v>42</v>
      </c>
      <c r="D38" s="168" t="s">
        <v>2</v>
      </c>
      <c r="E38" s="294">
        <v>5</v>
      </c>
      <c r="F38" s="320"/>
      <c r="G38" s="171">
        <f t="shared" si="4"/>
        <v>0</v>
      </c>
      <c r="H38" s="366"/>
      <c r="N38" s="113"/>
      <c r="O38" s="113"/>
      <c r="P38" s="113"/>
    </row>
    <row r="39" spans="1:33" s="225" customFormat="1" x14ac:dyDescent="0.2">
      <c r="A39" s="168">
        <v>10</v>
      </c>
      <c r="B39" s="273"/>
      <c r="C39" s="208" t="s">
        <v>68</v>
      </c>
      <c r="D39" s="168" t="s">
        <v>1</v>
      </c>
      <c r="E39" s="294">
        <v>71</v>
      </c>
      <c r="F39" s="325"/>
      <c r="G39" s="171">
        <f t="shared" si="4"/>
        <v>0</v>
      </c>
      <c r="H39" s="366"/>
      <c r="I39" s="113"/>
      <c r="J39" s="113"/>
      <c r="K39" s="113"/>
      <c r="L39" s="113"/>
      <c r="M39" s="113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3"/>
    </row>
    <row r="40" spans="1:33" s="225" customFormat="1" x14ac:dyDescent="0.2">
      <c r="A40" s="168">
        <v>11</v>
      </c>
      <c r="B40" s="273"/>
      <c r="C40" s="208" t="s">
        <v>14</v>
      </c>
      <c r="D40" s="168" t="s">
        <v>1</v>
      </c>
      <c r="E40" s="294">
        <v>71</v>
      </c>
      <c r="F40" s="325"/>
      <c r="G40" s="171">
        <f t="shared" si="4"/>
        <v>0</v>
      </c>
      <c r="H40" s="366"/>
      <c r="I40" s="113"/>
      <c r="J40" s="113"/>
      <c r="K40" s="113"/>
      <c r="L40" s="113"/>
      <c r="M40" s="113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3"/>
    </row>
    <row r="41" spans="1:33" s="225" customFormat="1" x14ac:dyDescent="0.2">
      <c r="A41" s="168">
        <v>12</v>
      </c>
      <c r="B41" s="273"/>
      <c r="C41" s="208" t="s">
        <v>8</v>
      </c>
      <c r="D41" s="168" t="s">
        <v>1</v>
      </c>
      <c r="E41" s="294">
        <v>71</v>
      </c>
      <c r="F41" s="325"/>
      <c r="G41" s="171">
        <f t="shared" si="4"/>
        <v>0</v>
      </c>
      <c r="H41" s="366"/>
      <c r="I41" s="113"/>
      <c r="J41" s="113"/>
      <c r="K41" s="113"/>
      <c r="L41" s="113"/>
      <c r="M41" s="113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3"/>
    </row>
    <row r="42" spans="1:33" s="225" customFormat="1" ht="15" thickBot="1" x14ac:dyDescent="0.25">
      <c r="A42" s="168">
        <v>13</v>
      </c>
      <c r="B42" s="273"/>
      <c r="C42" s="208" t="s">
        <v>9</v>
      </c>
      <c r="D42" s="168" t="s">
        <v>1</v>
      </c>
      <c r="E42" s="294">
        <v>71</v>
      </c>
      <c r="F42" s="325"/>
      <c r="G42" s="303">
        <f t="shared" si="4"/>
        <v>0</v>
      </c>
      <c r="H42" s="366"/>
      <c r="I42" s="113"/>
      <c r="J42" s="113"/>
      <c r="K42" s="113"/>
      <c r="L42" s="113"/>
      <c r="M42" s="113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3"/>
    </row>
    <row r="43" spans="1:33" s="225" customFormat="1" ht="15" thickBot="1" x14ac:dyDescent="0.25">
      <c r="A43" s="226"/>
      <c r="E43" s="115"/>
      <c r="F43" s="227" t="s">
        <v>69</v>
      </c>
      <c r="G43" s="326">
        <f>SUM(G13:G42)</f>
        <v>0</v>
      </c>
      <c r="H43" s="597"/>
      <c r="I43" s="597"/>
      <c r="J43" s="597"/>
      <c r="K43" s="597"/>
      <c r="L43" s="113"/>
      <c r="M43" s="113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3"/>
    </row>
    <row r="44" spans="1:33" s="225" customFormat="1" x14ac:dyDescent="0.2">
      <c r="E44" s="228"/>
      <c r="F44" s="305" t="s">
        <v>70</v>
      </c>
      <c r="G44" s="327">
        <f>G43*0.2</f>
        <v>0</v>
      </c>
      <c r="H44" s="366"/>
      <c r="I44" s="113"/>
      <c r="J44" s="113"/>
      <c r="K44" s="113"/>
      <c r="L44" s="113"/>
      <c r="M44" s="113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3"/>
    </row>
    <row r="45" spans="1:33" s="225" customFormat="1" x14ac:dyDescent="0.2">
      <c r="A45" s="230"/>
      <c r="B45" s="230"/>
      <c r="C45" s="231"/>
      <c r="D45" s="231"/>
      <c r="E45" s="304"/>
      <c r="F45" s="232" t="s">
        <v>71</v>
      </c>
      <c r="G45" s="229">
        <f>SUM(G43:G44)</f>
        <v>0</v>
      </c>
      <c r="H45" s="366"/>
      <c r="I45" s="113"/>
      <c r="J45" s="113"/>
      <c r="K45" s="113"/>
      <c r="L45" s="113"/>
      <c r="M45" s="113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3"/>
    </row>
    <row r="46" spans="1:33" s="225" customFormat="1" x14ac:dyDescent="0.2">
      <c r="A46" s="231"/>
      <c r="B46" s="231"/>
      <c r="C46" s="115"/>
      <c r="D46" s="115"/>
      <c r="E46" s="115"/>
      <c r="F46" s="272"/>
      <c r="G46" s="243"/>
      <c r="H46" s="367"/>
      <c r="I46" s="113"/>
      <c r="J46" s="113"/>
      <c r="K46" s="113"/>
      <c r="L46" s="113"/>
      <c r="M46" s="113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3"/>
    </row>
    <row r="47" spans="1:33" s="241" customFormat="1" ht="15.75" x14ac:dyDescent="0.2">
      <c r="A47" s="593" t="s">
        <v>138</v>
      </c>
      <c r="B47" s="593"/>
      <c r="C47" s="451" t="s">
        <v>139</v>
      </c>
      <c r="D47" s="233"/>
      <c r="E47" s="233"/>
      <c r="F47" s="233"/>
      <c r="G47" s="234"/>
      <c r="H47" s="235"/>
      <c r="I47" s="236"/>
      <c r="J47" s="236"/>
      <c r="K47" s="235"/>
      <c r="L47" s="237"/>
      <c r="M47" s="238"/>
      <c r="N47" s="236"/>
      <c r="O47" s="236"/>
      <c r="P47" s="236"/>
      <c r="Q47" s="236"/>
      <c r="R47" s="236"/>
      <c r="S47" s="239"/>
      <c r="T47" s="239"/>
      <c r="U47" s="240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</row>
    <row r="48" spans="1:33" x14ac:dyDescent="0.2">
      <c r="A48" s="242"/>
      <c r="B48" s="242"/>
      <c r="C48" s="242"/>
      <c r="D48" s="242"/>
      <c r="E48" s="243"/>
      <c r="F48" s="243"/>
      <c r="G48" s="244"/>
      <c r="H48" s="113"/>
      <c r="I48" s="114"/>
      <c r="J48" s="114"/>
      <c r="L48" s="245"/>
      <c r="M48" s="246"/>
      <c r="S48" s="200"/>
      <c r="T48" s="200"/>
      <c r="U48" s="247"/>
      <c r="Y48" s="114"/>
      <c r="Z48" s="114"/>
      <c r="AA48" s="114"/>
      <c r="AB48" s="114"/>
      <c r="AC48" s="114"/>
      <c r="AD48" s="114"/>
      <c r="AE48" s="114"/>
      <c r="AF48" s="114"/>
      <c r="AG48" s="114"/>
    </row>
    <row r="49" spans="1:33" ht="15" customHeight="1" x14ac:dyDescent="0.2">
      <c r="A49" s="242"/>
      <c r="B49" s="242"/>
      <c r="C49" s="242"/>
      <c r="D49" s="242"/>
      <c r="E49" s="243"/>
      <c r="F49" s="243"/>
      <c r="G49" s="244"/>
      <c r="H49" s="113"/>
      <c r="I49" s="114"/>
      <c r="J49" s="114"/>
      <c r="L49" s="245"/>
      <c r="M49" s="246"/>
      <c r="S49" s="200"/>
      <c r="T49" s="200"/>
      <c r="U49" s="247"/>
      <c r="Y49" s="114"/>
      <c r="Z49" s="114"/>
      <c r="AA49" s="114"/>
      <c r="AB49" s="114"/>
      <c r="AC49" s="114"/>
      <c r="AD49" s="114"/>
      <c r="AE49" s="114"/>
      <c r="AF49" s="114"/>
      <c r="AG49" s="114"/>
    </row>
    <row r="50" spans="1:33" x14ac:dyDescent="0.2">
      <c r="A50" s="242"/>
      <c r="B50" s="242"/>
      <c r="C50" s="242"/>
      <c r="D50" s="242"/>
      <c r="E50" s="243"/>
      <c r="F50" s="243"/>
      <c r="G50" s="244"/>
      <c r="H50" s="113"/>
      <c r="I50" s="114"/>
      <c r="J50" s="114"/>
      <c r="L50" s="245"/>
      <c r="M50" s="246"/>
      <c r="S50" s="200"/>
      <c r="T50" s="200"/>
      <c r="U50" s="247"/>
      <c r="Y50" s="114"/>
      <c r="Z50" s="114"/>
      <c r="AA50" s="114"/>
      <c r="AB50" s="114"/>
      <c r="AC50" s="114"/>
      <c r="AD50" s="114"/>
      <c r="AE50" s="114"/>
      <c r="AF50" s="114"/>
      <c r="AG50" s="114"/>
    </row>
    <row r="51" spans="1:33" s="228" customFormat="1" x14ac:dyDescent="0.2">
      <c r="A51" s="594"/>
      <c r="B51" s="594"/>
      <c r="C51" s="596" t="s">
        <v>140</v>
      </c>
      <c r="D51" s="596"/>
      <c r="E51" s="580"/>
      <c r="F51" s="580"/>
      <c r="G51" s="580"/>
      <c r="H51" s="248"/>
      <c r="I51" s="249"/>
      <c r="J51" s="249"/>
      <c r="K51" s="250"/>
      <c r="L51" s="251"/>
      <c r="M51" s="252"/>
      <c r="N51" s="249"/>
      <c r="O51" s="249"/>
      <c r="P51" s="249"/>
      <c r="Q51" s="249"/>
      <c r="R51" s="249"/>
      <c r="S51" s="253"/>
      <c r="T51" s="253"/>
      <c r="U51" s="254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</row>
    <row r="52" spans="1:33" s="228" customFormat="1" ht="12.75" x14ac:dyDescent="0.2">
      <c r="A52" s="255"/>
      <c r="B52" s="255"/>
      <c r="C52" s="256"/>
      <c r="D52" s="255"/>
      <c r="E52" s="328"/>
      <c r="F52" s="329"/>
      <c r="G52" s="259"/>
      <c r="H52" s="260"/>
      <c r="I52" s="249"/>
      <c r="J52" s="249"/>
      <c r="K52" s="250"/>
      <c r="L52" s="251"/>
      <c r="M52" s="252"/>
      <c r="N52" s="249"/>
      <c r="O52" s="249"/>
      <c r="P52" s="249"/>
      <c r="Q52" s="249"/>
      <c r="R52" s="249"/>
      <c r="S52" s="253"/>
      <c r="T52" s="253"/>
      <c r="U52" s="254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</row>
    <row r="53" spans="1:33" s="228" customFormat="1" x14ac:dyDescent="0.2">
      <c r="A53" s="255"/>
      <c r="B53" s="255"/>
      <c r="C53" s="261"/>
      <c r="D53" s="262"/>
      <c r="E53" s="580"/>
      <c r="F53" s="580"/>
      <c r="G53" s="580"/>
      <c r="H53" s="263"/>
      <c r="I53" s="249"/>
      <c r="J53" s="249"/>
      <c r="K53" s="250"/>
      <c r="L53" s="251"/>
      <c r="M53" s="252"/>
      <c r="N53" s="249"/>
      <c r="O53" s="249"/>
      <c r="P53" s="249"/>
      <c r="Q53" s="249"/>
      <c r="R53" s="249"/>
      <c r="S53" s="253"/>
      <c r="T53" s="253"/>
      <c r="U53" s="254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</row>
    <row r="54" spans="1:33" s="228" customFormat="1" ht="12.75" x14ac:dyDescent="0.2">
      <c r="A54" s="255"/>
      <c r="B54" s="255"/>
      <c r="C54" s="256"/>
      <c r="D54" s="255"/>
      <c r="E54" s="581" t="s">
        <v>141</v>
      </c>
      <c r="F54" s="581"/>
      <c r="G54" s="581"/>
      <c r="H54" s="264"/>
      <c r="I54" s="249"/>
      <c r="J54" s="249"/>
      <c r="K54" s="250"/>
      <c r="L54" s="251"/>
      <c r="M54" s="252"/>
      <c r="N54" s="249"/>
      <c r="O54" s="249"/>
      <c r="P54" s="249"/>
      <c r="Q54" s="249"/>
      <c r="R54" s="249"/>
      <c r="S54" s="253"/>
      <c r="T54" s="253"/>
      <c r="U54" s="254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</row>
    <row r="55" spans="1:33" s="228" customFormat="1" ht="12.75" x14ac:dyDescent="0.2">
      <c r="A55" s="255"/>
      <c r="B55" s="255"/>
      <c r="C55" s="256"/>
      <c r="D55" s="255"/>
      <c r="E55" s="330"/>
      <c r="F55" s="331"/>
      <c r="G55" s="267"/>
      <c r="H55" s="268"/>
      <c r="I55" s="249"/>
      <c r="J55" s="249"/>
      <c r="K55" s="250"/>
      <c r="L55" s="251"/>
      <c r="M55" s="252"/>
      <c r="N55" s="249"/>
      <c r="O55" s="249"/>
      <c r="P55" s="249"/>
      <c r="Q55" s="249"/>
      <c r="R55" s="249"/>
      <c r="S55" s="253"/>
      <c r="T55" s="253"/>
      <c r="U55" s="254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</row>
    <row r="56" spans="1:33" s="228" customFormat="1" x14ac:dyDescent="0.2">
      <c r="A56" s="255"/>
      <c r="B56" s="255"/>
      <c r="C56" s="261"/>
      <c r="D56" s="262"/>
      <c r="E56" s="580"/>
      <c r="F56" s="580"/>
      <c r="G56" s="580"/>
      <c r="H56" s="248"/>
      <c r="I56" s="249"/>
      <c r="J56" s="249"/>
      <c r="K56" s="250"/>
      <c r="L56" s="251"/>
      <c r="M56" s="252"/>
      <c r="N56" s="249"/>
      <c r="O56" s="249"/>
      <c r="P56" s="249"/>
      <c r="Q56" s="249"/>
      <c r="R56" s="249"/>
      <c r="S56" s="253"/>
      <c r="T56" s="253"/>
      <c r="U56" s="254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</row>
    <row r="57" spans="1:33" s="228" customFormat="1" ht="12.75" x14ac:dyDescent="0.2">
      <c r="C57" s="255"/>
      <c r="D57" s="255"/>
      <c r="E57" s="582" t="s">
        <v>142</v>
      </c>
      <c r="F57" s="582"/>
      <c r="G57" s="582"/>
      <c r="H57" s="269"/>
      <c r="I57" s="270"/>
      <c r="J57" s="270"/>
      <c r="K57" s="250"/>
      <c r="L57" s="251"/>
      <c r="M57" s="252"/>
      <c r="N57" s="249"/>
      <c r="O57" s="249"/>
      <c r="P57" s="249"/>
      <c r="Q57" s="249"/>
      <c r="R57" s="249"/>
      <c r="S57" s="253"/>
      <c r="T57" s="253"/>
      <c r="U57" s="254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</row>
    <row r="58" spans="1:33" x14ac:dyDescent="0.2">
      <c r="H58" s="113"/>
      <c r="Y58" s="114"/>
      <c r="Z58" s="114"/>
      <c r="AA58" s="114"/>
      <c r="AB58" s="114"/>
      <c r="AC58" s="114"/>
      <c r="AD58" s="114"/>
      <c r="AE58" s="114"/>
      <c r="AF58" s="114"/>
      <c r="AG58" s="114"/>
    </row>
    <row r="62" spans="1:33" s="225" customFormat="1" x14ac:dyDescent="0.2">
      <c r="A62" s="115"/>
      <c r="B62" s="115"/>
      <c r="C62" s="271"/>
      <c r="D62" s="115"/>
      <c r="E62" s="115"/>
      <c r="F62" s="272"/>
      <c r="G62" s="243"/>
      <c r="H62" s="367"/>
      <c r="I62" s="113"/>
      <c r="J62" s="113"/>
      <c r="K62" s="113"/>
      <c r="L62" s="113"/>
      <c r="M62" s="113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3"/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password="CF7A" sqref="F55 C51 G57 A47:B56 C47:D50 E47:E54 E56 C52:D57" name="Range1"/>
  </protectedRanges>
  <mergeCells count="35">
    <mergeCell ref="V8:V9"/>
    <mergeCell ref="W8:W9"/>
    <mergeCell ref="A18:A20"/>
    <mergeCell ref="A11:G11"/>
    <mergeCell ref="A7:G7"/>
    <mergeCell ref="S8:S9"/>
    <mergeCell ref="T8:T9"/>
    <mergeCell ref="A8:A9"/>
    <mergeCell ref="C8:C9"/>
    <mergeCell ref="D8:D9"/>
    <mergeCell ref="E8:E9"/>
    <mergeCell ref="G8:G9"/>
    <mergeCell ref="H43:K43"/>
    <mergeCell ref="I29:K29"/>
    <mergeCell ref="U8:U9"/>
    <mergeCell ref="B18:C18"/>
    <mergeCell ref="B8:B9"/>
    <mergeCell ref="F8:F9"/>
    <mergeCell ref="B12:G12"/>
    <mergeCell ref="B29:G29"/>
    <mergeCell ref="D1:G1"/>
    <mergeCell ref="E54:G54"/>
    <mergeCell ref="E56:G56"/>
    <mergeCell ref="E57:G57"/>
    <mergeCell ref="C6:G6"/>
    <mergeCell ref="A2:G3"/>
    <mergeCell ref="A4:B4"/>
    <mergeCell ref="C4:G4"/>
    <mergeCell ref="A5:B5"/>
    <mergeCell ref="A6:B6"/>
    <mergeCell ref="A47:B47"/>
    <mergeCell ref="A51:B51"/>
    <mergeCell ref="C51:D51"/>
    <mergeCell ref="E51:G51"/>
    <mergeCell ref="E53:G53"/>
  </mergeCells>
  <printOptions horizontalCentered="1"/>
  <pageMargins left="0.59055118110236227" right="0.55118110236220474" top="0.43307086614173229" bottom="0.51181102362204722" header="0.39370078740157483" footer="0.39370078740157483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68"/>
  <sheetViews>
    <sheetView view="pageBreakPreview" zoomScale="60" zoomScaleNormal="85" workbookViewId="0">
      <pane ySplit="10" topLeftCell="A11" activePane="bottomLeft" state="frozen"/>
      <selection pane="bottomLeft" activeCell="E27" sqref="E27"/>
    </sheetView>
  </sheetViews>
  <sheetFormatPr defaultColWidth="9.140625" defaultRowHeight="14.25" outlineLevelCol="1" x14ac:dyDescent="0.2"/>
  <cols>
    <col min="1" max="1" width="9.28515625" style="115" bestFit="1" customWidth="1"/>
    <col min="2" max="2" width="14.85546875" style="115" customWidth="1"/>
    <col min="3" max="3" width="85.42578125" style="115" customWidth="1"/>
    <col min="4" max="4" width="10.7109375" style="115" bestFit="1" customWidth="1"/>
    <col min="5" max="5" width="12" style="115" customWidth="1" outlineLevel="1"/>
    <col min="6" max="6" width="9.5703125" style="115" customWidth="1"/>
    <col min="7" max="7" width="13.42578125" style="272" customWidth="1"/>
    <col min="8" max="8" width="12.42578125" style="225" customWidth="1"/>
    <col min="9" max="10" width="17.85546875" style="113" customWidth="1"/>
    <col min="11" max="11" width="9.42578125" style="113" customWidth="1"/>
    <col min="12" max="12" width="10.28515625" style="113" customWidth="1"/>
    <col min="13" max="13" width="6.85546875" style="113" customWidth="1"/>
    <col min="14" max="14" width="7.7109375" style="114" customWidth="1"/>
    <col min="15" max="15" width="12.5703125" style="114" customWidth="1"/>
    <col min="16" max="16" width="13.42578125" style="114" bestFit="1" customWidth="1"/>
    <col min="17" max="17" width="7" style="114" customWidth="1"/>
    <col min="18" max="18" width="23" style="114" bestFit="1" customWidth="1"/>
    <col min="19" max="19" width="11.7109375" style="114" bestFit="1" customWidth="1"/>
    <col min="20" max="20" width="12.7109375" style="114" customWidth="1"/>
    <col min="21" max="21" width="15.7109375" style="114" customWidth="1"/>
    <col min="22" max="22" width="16.140625" style="114" customWidth="1"/>
    <col min="23" max="23" width="14" style="114" customWidth="1"/>
    <col min="24" max="16384" width="9.140625" style="115"/>
  </cols>
  <sheetData>
    <row r="1" spans="1:32" s="19" customFormat="1" ht="18.75" x14ac:dyDescent="0.3">
      <c r="D1" s="563" t="s">
        <v>181</v>
      </c>
      <c r="E1" s="563"/>
      <c r="F1" s="563"/>
      <c r="G1" s="563"/>
    </row>
    <row r="2" spans="1:32" ht="20.25" customHeight="1" x14ac:dyDescent="0.2">
      <c r="A2" s="608" t="s">
        <v>167</v>
      </c>
      <c r="B2" s="608"/>
      <c r="C2" s="608"/>
      <c r="D2" s="608"/>
      <c r="E2" s="608"/>
      <c r="F2" s="608"/>
      <c r="G2" s="608"/>
      <c r="H2" s="113"/>
      <c r="M2" s="114"/>
      <c r="X2" s="114"/>
      <c r="Y2" s="114"/>
      <c r="Z2" s="114"/>
      <c r="AA2" s="114"/>
      <c r="AB2" s="114"/>
      <c r="AC2" s="114"/>
      <c r="AD2" s="114"/>
      <c r="AE2" s="114"/>
      <c r="AF2" s="114"/>
    </row>
    <row r="3" spans="1:32" ht="15" customHeight="1" x14ac:dyDescent="0.2">
      <c r="A3" s="608"/>
      <c r="B3" s="608"/>
      <c r="C3" s="608"/>
      <c r="D3" s="608"/>
      <c r="E3" s="608"/>
      <c r="F3" s="608"/>
      <c r="G3" s="608"/>
      <c r="H3" s="113"/>
      <c r="M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1:32" s="120" customFormat="1" x14ac:dyDescent="0.2">
      <c r="A4" s="590" t="s">
        <v>118</v>
      </c>
      <c r="B4" s="590"/>
      <c r="C4" s="609" t="s">
        <v>137</v>
      </c>
      <c r="D4" s="609"/>
      <c r="E4" s="609"/>
      <c r="F4" s="609"/>
      <c r="G4" s="609"/>
      <c r="H4" s="118"/>
      <c r="I4" s="118"/>
      <c r="J4" s="118"/>
      <c r="K4" s="118"/>
      <c r="L4" s="118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</row>
    <row r="5" spans="1:32" s="120" customFormat="1" ht="15" customHeight="1" x14ac:dyDescent="0.2">
      <c r="A5" s="592" t="s">
        <v>156</v>
      </c>
      <c r="B5" s="592"/>
      <c r="C5" s="121">
        <v>1</v>
      </c>
      <c r="D5" s="121"/>
      <c r="E5" s="121"/>
      <c r="F5" s="121"/>
      <c r="G5" s="121"/>
      <c r="H5" s="118"/>
      <c r="I5" s="118"/>
      <c r="J5" s="118"/>
      <c r="K5" s="118"/>
      <c r="L5" s="118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</row>
    <row r="6" spans="1:32" s="127" customFormat="1" ht="15" customHeight="1" x14ac:dyDescent="0.2">
      <c r="A6" s="591" t="s">
        <v>157</v>
      </c>
      <c r="B6" s="591"/>
      <c r="C6" s="614" t="s">
        <v>165</v>
      </c>
      <c r="D6" s="614"/>
      <c r="E6" s="614"/>
      <c r="F6" s="614"/>
      <c r="G6" s="614"/>
      <c r="H6" s="124"/>
      <c r="I6" s="124"/>
      <c r="J6" s="124"/>
      <c r="K6" s="124"/>
      <c r="L6" s="125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</row>
    <row r="7" spans="1:32" ht="15" customHeight="1" thickBot="1" x14ac:dyDescent="0.25">
      <c r="A7" s="610" t="s">
        <v>158</v>
      </c>
      <c r="B7" s="610"/>
      <c r="C7" s="610"/>
      <c r="D7" s="610"/>
      <c r="E7" s="610"/>
      <c r="F7" s="610"/>
      <c r="G7" s="610"/>
      <c r="H7" s="123"/>
      <c r="I7" s="129"/>
      <c r="J7" s="129"/>
      <c r="K7" s="129"/>
      <c r="L7" s="129"/>
      <c r="M7" s="129"/>
    </row>
    <row r="8" spans="1:32" ht="15" customHeight="1" thickTop="1" x14ac:dyDescent="0.2">
      <c r="A8" s="586" t="s">
        <v>64</v>
      </c>
      <c r="B8" s="586" t="s">
        <v>143</v>
      </c>
      <c r="C8" s="586" t="s">
        <v>151</v>
      </c>
      <c r="D8" s="586" t="s">
        <v>152</v>
      </c>
      <c r="E8" s="600" t="s">
        <v>136</v>
      </c>
      <c r="F8" s="588" t="s">
        <v>153</v>
      </c>
      <c r="G8" s="612" t="s">
        <v>154</v>
      </c>
      <c r="H8" s="370"/>
      <c r="J8" s="131" t="s">
        <v>21</v>
      </c>
      <c r="K8" s="334" t="s">
        <v>22</v>
      </c>
      <c r="L8" s="335" t="s">
        <v>23</v>
      </c>
      <c r="M8" s="335" t="s">
        <v>24</v>
      </c>
      <c r="N8" s="335" t="s">
        <v>25</v>
      </c>
      <c r="O8" s="335" t="s">
        <v>26</v>
      </c>
      <c r="P8" s="133" t="s">
        <v>57</v>
      </c>
      <c r="Q8" s="113"/>
      <c r="S8" s="611" t="s">
        <v>46</v>
      </c>
      <c r="T8" s="599" t="s">
        <v>44</v>
      </c>
      <c r="U8" s="599" t="s">
        <v>65</v>
      </c>
      <c r="V8" s="599" t="s">
        <v>43</v>
      </c>
    </row>
    <row r="9" spans="1:32" ht="15" thickBot="1" x14ac:dyDescent="0.25">
      <c r="A9" s="587"/>
      <c r="B9" s="587"/>
      <c r="C9" s="587"/>
      <c r="D9" s="587"/>
      <c r="E9" s="601"/>
      <c r="F9" s="589"/>
      <c r="G9" s="613"/>
      <c r="H9" s="371"/>
      <c r="I9" s="131" t="s">
        <v>99</v>
      </c>
      <c r="J9" s="135" t="s">
        <v>59</v>
      </c>
      <c r="K9" s="337"/>
      <c r="L9" s="338">
        <f>K9*M9*N9</f>
        <v>0</v>
      </c>
      <c r="M9" s="338">
        <v>0.8</v>
      </c>
      <c r="N9" s="339">
        <v>1.7</v>
      </c>
      <c r="O9" s="339">
        <f>3.14*0.055^2*K9</f>
        <v>0</v>
      </c>
      <c r="P9" s="138">
        <f>K9*M9*W22</f>
        <v>0</v>
      </c>
      <c r="Q9" s="139"/>
      <c r="R9" s="140"/>
      <c r="S9" s="611"/>
      <c r="T9" s="599"/>
      <c r="U9" s="599"/>
      <c r="V9" s="599"/>
    </row>
    <row r="10" spans="1:32" ht="15" thickTop="1" x14ac:dyDescent="0.2">
      <c r="A10" s="141" t="s">
        <v>144</v>
      </c>
      <c r="B10" s="141" t="s">
        <v>145</v>
      </c>
      <c r="C10" s="141" t="s">
        <v>146</v>
      </c>
      <c r="D10" s="141" t="s">
        <v>147</v>
      </c>
      <c r="E10" s="141" t="s">
        <v>148</v>
      </c>
      <c r="F10" s="141" t="s">
        <v>149</v>
      </c>
      <c r="G10" s="141" t="s">
        <v>150</v>
      </c>
      <c r="H10" s="372"/>
      <c r="I10" s="341"/>
      <c r="J10" s="135" t="s">
        <v>74</v>
      </c>
      <c r="K10" s="337">
        <v>231</v>
      </c>
      <c r="L10" s="338">
        <f>K10*M10*N10</f>
        <v>314.16000000000003</v>
      </c>
      <c r="M10" s="338">
        <v>0.8</v>
      </c>
      <c r="N10" s="339">
        <v>1.7</v>
      </c>
      <c r="O10" s="339">
        <f>3.14*0.055^2*K10</f>
        <v>2.1941535000000001</v>
      </c>
      <c r="P10" s="138">
        <f>K10*M10*W23</f>
        <v>110.88000000000002</v>
      </c>
      <c r="Q10" s="139"/>
      <c r="S10" s="132"/>
      <c r="T10" s="132">
        <v>6</v>
      </c>
      <c r="U10" s="132">
        <v>8</v>
      </c>
      <c r="V10" s="132"/>
    </row>
    <row r="11" spans="1:32" s="307" customFormat="1" ht="5.45" customHeight="1" x14ac:dyDescent="0.2">
      <c r="A11" s="602"/>
      <c r="B11" s="603"/>
      <c r="C11" s="603"/>
      <c r="D11" s="603"/>
      <c r="E11" s="603"/>
      <c r="F11" s="603"/>
      <c r="G11" s="604"/>
      <c r="H11" s="342"/>
      <c r="I11" s="343"/>
      <c r="J11" s="344"/>
      <c r="K11" s="345"/>
      <c r="L11" s="346"/>
      <c r="M11" s="346"/>
      <c r="N11" s="347"/>
      <c r="O11" s="347"/>
      <c r="P11" s="348"/>
      <c r="Q11" s="349"/>
      <c r="R11" s="350"/>
      <c r="S11" s="351"/>
      <c r="T11" s="351"/>
      <c r="U11" s="351"/>
      <c r="V11" s="351"/>
      <c r="W11" s="351"/>
      <c r="X11" s="350"/>
    </row>
    <row r="12" spans="1:32" s="398" customFormat="1" x14ac:dyDescent="0.2">
      <c r="A12" s="161" t="s">
        <v>32</v>
      </c>
      <c r="B12" s="583" t="s">
        <v>33</v>
      </c>
      <c r="C12" s="584"/>
      <c r="D12" s="584"/>
      <c r="E12" s="584"/>
      <c r="F12" s="584"/>
      <c r="G12" s="584"/>
      <c r="H12" s="390"/>
      <c r="I12" s="391"/>
      <c r="J12" s="392" t="s">
        <v>39</v>
      </c>
      <c r="K12" s="393"/>
      <c r="L12" s="394">
        <f t="shared" ref="L12" si="0">K12*M12*N12</f>
        <v>0</v>
      </c>
      <c r="M12" s="394">
        <v>0.8</v>
      </c>
      <c r="N12" s="395">
        <v>1.7</v>
      </c>
      <c r="O12" s="395">
        <f>3.14*0.055^2*K12</f>
        <v>0</v>
      </c>
      <c r="P12" s="396">
        <f>K12*M12*W24</f>
        <v>0</v>
      </c>
      <c r="Q12" s="397"/>
      <c r="R12" s="392" t="s">
        <v>45</v>
      </c>
      <c r="S12" s="392">
        <v>7</v>
      </c>
      <c r="T12" s="392"/>
      <c r="U12" s="392"/>
      <c r="V12" s="392"/>
      <c r="W12" s="388"/>
    </row>
    <row r="13" spans="1:32" x14ac:dyDescent="0.2">
      <c r="A13" s="168">
        <v>1</v>
      </c>
      <c r="B13" s="273"/>
      <c r="C13" s="169" t="s">
        <v>40</v>
      </c>
      <c r="D13" s="170" t="s">
        <v>1</v>
      </c>
      <c r="E13" s="297">
        <v>462</v>
      </c>
      <c r="F13" s="308"/>
      <c r="G13" s="171">
        <f>E13*F13</f>
        <v>0</v>
      </c>
      <c r="H13" s="373"/>
      <c r="I13" s="172" t="s">
        <v>28</v>
      </c>
      <c r="J13" s="132"/>
      <c r="K13" s="356">
        <f>SUM(K9:K12)</f>
        <v>231</v>
      </c>
      <c r="L13" s="357">
        <f>SUM(L9:L12)</f>
        <v>314.16000000000003</v>
      </c>
      <c r="M13" s="358"/>
      <c r="N13" s="358"/>
      <c r="O13" s="358"/>
      <c r="P13" s="176"/>
      <c r="Q13" s="139"/>
      <c r="R13" s="135" t="s">
        <v>60</v>
      </c>
      <c r="S13" s="135">
        <f>T13</f>
        <v>0</v>
      </c>
      <c r="T13" s="135"/>
      <c r="U13" s="135"/>
      <c r="V13" s="135">
        <f>T10*T13</f>
        <v>0</v>
      </c>
    </row>
    <row r="14" spans="1:32" ht="27.95" customHeight="1" x14ac:dyDescent="0.2">
      <c r="A14" s="168">
        <v>2</v>
      </c>
      <c r="B14" s="273"/>
      <c r="C14" s="169" t="s">
        <v>34</v>
      </c>
      <c r="D14" s="170" t="s">
        <v>159</v>
      </c>
      <c r="E14" s="297">
        <v>184.8</v>
      </c>
      <c r="F14" s="308"/>
      <c r="G14" s="171">
        <f t="shared" ref="G14:G48" si="1">E14*F14</f>
        <v>0</v>
      </c>
      <c r="H14" s="373"/>
      <c r="I14" s="177" t="s">
        <v>29</v>
      </c>
      <c r="J14" s="135" t="s">
        <v>59</v>
      </c>
      <c r="K14" s="359">
        <f>V13</f>
        <v>0</v>
      </c>
      <c r="L14" s="360">
        <f t="shared" ref="L14:L16" si="2">K14*M14*N14</f>
        <v>0</v>
      </c>
      <c r="M14" s="360">
        <v>0.5</v>
      </c>
      <c r="N14" s="360">
        <v>1.2</v>
      </c>
      <c r="O14" s="360"/>
      <c r="P14" s="138">
        <f>K14*M14*W22</f>
        <v>0</v>
      </c>
      <c r="Q14" s="139"/>
      <c r="R14" s="178" t="s">
        <v>77</v>
      </c>
      <c r="S14" s="135">
        <f>T14</f>
        <v>0</v>
      </c>
      <c r="T14" s="135"/>
      <c r="U14" s="135"/>
      <c r="V14" s="135">
        <f>T10*T14</f>
        <v>0</v>
      </c>
    </row>
    <row r="15" spans="1:32" x14ac:dyDescent="0.2">
      <c r="A15" s="168">
        <v>3</v>
      </c>
      <c r="B15" s="273"/>
      <c r="C15" s="169" t="s">
        <v>0</v>
      </c>
      <c r="D15" s="170" t="s">
        <v>1</v>
      </c>
      <c r="E15" s="297">
        <v>7</v>
      </c>
      <c r="F15" s="308"/>
      <c r="G15" s="171">
        <f t="shared" si="1"/>
        <v>0</v>
      </c>
      <c r="H15" s="373"/>
      <c r="I15" s="179"/>
      <c r="J15" s="135" t="s">
        <v>74</v>
      </c>
      <c r="K15" s="359">
        <f>V14</f>
        <v>0</v>
      </c>
      <c r="L15" s="360">
        <f t="shared" si="2"/>
        <v>0</v>
      </c>
      <c r="M15" s="360">
        <v>0.5</v>
      </c>
      <c r="N15" s="360">
        <v>1.2</v>
      </c>
      <c r="O15" s="360"/>
      <c r="P15" s="138">
        <f>K15*M15*W23</f>
        <v>0</v>
      </c>
      <c r="Q15" s="180"/>
      <c r="R15" s="164" t="s">
        <v>47</v>
      </c>
      <c r="S15" s="164"/>
      <c r="T15" s="164"/>
      <c r="U15" s="164">
        <v>7</v>
      </c>
      <c r="V15" s="164">
        <f>U10*U15</f>
        <v>56</v>
      </c>
    </row>
    <row r="16" spans="1:32" ht="16.5" x14ac:dyDescent="0.2">
      <c r="A16" s="168">
        <v>4</v>
      </c>
      <c r="B16" s="273"/>
      <c r="C16" s="169" t="s">
        <v>17</v>
      </c>
      <c r="D16" s="170" t="s">
        <v>159</v>
      </c>
      <c r="E16" s="297">
        <v>28</v>
      </c>
      <c r="F16" s="308"/>
      <c r="G16" s="171">
        <f t="shared" si="1"/>
        <v>0</v>
      </c>
      <c r="H16" s="373"/>
      <c r="I16" s="179"/>
      <c r="J16" s="164" t="s">
        <v>39</v>
      </c>
      <c r="K16" s="361">
        <f>V15</f>
        <v>56</v>
      </c>
      <c r="L16" s="362">
        <f t="shared" si="2"/>
        <v>33.6</v>
      </c>
      <c r="M16" s="362">
        <v>0.5</v>
      </c>
      <c r="N16" s="362">
        <v>1.2</v>
      </c>
      <c r="O16" s="362"/>
      <c r="P16" s="181"/>
      <c r="Q16" s="113"/>
      <c r="R16" s="132" t="s">
        <v>48</v>
      </c>
      <c r="S16" s="132">
        <f>U15</f>
        <v>7</v>
      </c>
      <c r="T16" s="132"/>
      <c r="U16" s="132"/>
      <c r="V16" s="132"/>
    </row>
    <row r="17" spans="1:23" ht="28.5" x14ac:dyDescent="0.2">
      <c r="A17" s="168">
        <v>5</v>
      </c>
      <c r="B17" s="273"/>
      <c r="C17" s="169" t="s">
        <v>82</v>
      </c>
      <c r="D17" s="182" t="s">
        <v>160</v>
      </c>
      <c r="E17" s="297">
        <v>20.58</v>
      </c>
      <c r="F17" s="308"/>
      <c r="G17" s="171">
        <f t="shared" si="1"/>
        <v>0</v>
      </c>
      <c r="H17" s="373"/>
      <c r="I17" s="183" t="s">
        <v>30</v>
      </c>
      <c r="J17" s="132"/>
      <c r="K17" s="356">
        <f>SUM(K14:K16)</f>
        <v>56</v>
      </c>
      <c r="L17" s="357">
        <f>SUM(L14:L16)</f>
        <v>33.6</v>
      </c>
      <c r="M17" s="358"/>
      <c r="N17" s="358"/>
      <c r="O17" s="358">
        <f>SUM(O9:O16)</f>
        <v>2.1941535000000001</v>
      </c>
      <c r="P17" s="176">
        <f>SUM(P9:P16)</f>
        <v>110.88000000000002</v>
      </c>
      <c r="Q17" s="180"/>
      <c r="R17" s="184" t="s">
        <v>49</v>
      </c>
      <c r="S17" s="185">
        <f>SUM(S12:S15)</f>
        <v>7</v>
      </c>
      <c r="T17" s="185"/>
      <c r="U17" s="185"/>
      <c r="V17" s="186"/>
      <c r="W17" s="140"/>
    </row>
    <row r="18" spans="1:23" x14ac:dyDescent="0.2">
      <c r="A18" s="605">
        <v>6</v>
      </c>
      <c r="B18" s="616" t="s">
        <v>41</v>
      </c>
      <c r="C18" s="617"/>
      <c r="D18" s="182"/>
      <c r="E18" s="374">
        <v>327.18</v>
      </c>
      <c r="F18" s="295"/>
      <c r="G18" s="171"/>
      <c r="H18" s="373"/>
      <c r="I18" s="363"/>
      <c r="N18" s="113"/>
      <c r="P18" s="200" t="e">
        <f>#REF!/2.4</f>
        <v>#REF!</v>
      </c>
      <c r="Q18" s="180"/>
    </row>
    <row r="19" spans="1:23" ht="42.75" x14ac:dyDescent="0.2">
      <c r="A19" s="606"/>
      <c r="B19" s="310"/>
      <c r="C19" s="197" t="s">
        <v>86</v>
      </c>
      <c r="D19" s="182" t="s">
        <v>160</v>
      </c>
      <c r="E19" s="297">
        <v>261.74</v>
      </c>
      <c r="F19" s="308"/>
      <c r="G19" s="171">
        <f t="shared" si="1"/>
        <v>0</v>
      </c>
      <c r="H19" s="373"/>
      <c r="I19" s="198"/>
      <c r="J19" s="132" t="s">
        <v>46</v>
      </c>
      <c r="K19" s="199" t="s">
        <v>43</v>
      </c>
      <c r="N19" s="113"/>
      <c r="P19" s="200" t="e">
        <f>#REF!/2.3</f>
        <v>#REF!</v>
      </c>
    </row>
    <row r="20" spans="1:23" ht="16.5" x14ac:dyDescent="0.2">
      <c r="A20" s="607"/>
      <c r="B20" s="310"/>
      <c r="C20" s="201" t="s">
        <v>87</v>
      </c>
      <c r="D20" s="182" t="s">
        <v>160</v>
      </c>
      <c r="E20" s="297">
        <v>65.44</v>
      </c>
      <c r="F20" s="308"/>
      <c r="G20" s="171">
        <f t="shared" si="1"/>
        <v>0</v>
      </c>
      <c r="H20" s="373"/>
      <c r="I20" s="132" t="s">
        <v>93</v>
      </c>
      <c r="J20" s="132">
        <v>4</v>
      </c>
      <c r="K20" s="132"/>
      <c r="P20" s="200" t="e">
        <f>#REF!/2.2</f>
        <v>#REF!</v>
      </c>
      <c r="V20" s="140"/>
    </row>
    <row r="21" spans="1:23" ht="33.75" customHeight="1" x14ac:dyDescent="0.2">
      <c r="A21" s="168">
        <v>7</v>
      </c>
      <c r="B21" s="273"/>
      <c r="C21" s="203" t="s">
        <v>18</v>
      </c>
      <c r="D21" s="182" t="s">
        <v>160</v>
      </c>
      <c r="E21" s="297">
        <v>65.44</v>
      </c>
      <c r="F21" s="308"/>
      <c r="G21" s="171">
        <f t="shared" si="1"/>
        <v>0</v>
      </c>
      <c r="H21" s="373"/>
      <c r="I21" s="132" t="s">
        <v>94</v>
      </c>
      <c r="J21" s="132">
        <v>1</v>
      </c>
      <c r="K21" s="204"/>
      <c r="P21" s="200" t="e">
        <f>P18+P19+P20+E28</f>
        <v>#REF!</v>
      </c>
      <c r="Q21" s="132" t="s">
        <v>56</v>
      </c>
      <c r="R21" s="199" t="s">
        <v>50</v>
      </c>
      <c r="S21" s="199" t="s">
        <v>51</v>
      </c>
      <c r="T21" s="199" t="s">
        <v>52</v>
      </c>
      <c r="U21" s="199" t="s">
        <v>53</v>
      </c>
      <c r="V21" s="199" t="s">
        <v>54</v>
      </c>
      <c r="W21" s="199" t="s">
        <v>58</v>
      </c>
    </row>
    <row r="22" spans="1:23" s="206" customFormat="1" ht="16.5" x14ac:dyDescent="0.2">
      <c r="A22" s="168">
        <v>8</v>
      </c>
      <c r="B22" s="273"/>
      <c r="C22" s="205" t="s">
        <v>19</v>
      </c>
      <c r="D22" s="182" t="s">
        <v>160</v>
      </c>
      <c r="E22" s="297">
        <v>65.44</v>
      </c>
      <c r="F22" s="308"/>
      <c r="G22" s="171">
        <f t="shared" si="1"/>
        <v>0</v>
      </c>
      <c r="H22" s="373"/>
      <c r="I22" s="132" t="s">
        <v>100</v>
      </c>
      <c r="J22" s="199"/>
      <c r="K22" s="132"/>
      <c r="L22" s="113"/>
      <c r="M22" s="113"/>
      <c r="N22" s="140"/>
      <c r="O22" s="140"/>
      <c r="P22" s="114"/>
      <c r="Q22" s="132">
        <v>1</v>
      </c>
      <c r="R22" s="199" t="s">
        <v>75</v>
      </c>
      <c r="S22" s="199">
        <v>0.04</v>
      </c>
      <c r="T22" s="199">
        <v>0.04</v>
      </c>
      <c r="U22" s="199">
        <v>0.06</v>
      </c>
      <c r="V22" s="199">
        <v>0.46</v>
      </c>
      <c r="W22" s="199">
        <f>SUM(S22:V22)</f>
        <v>0.60000000000000009</v>
      </c>
    </row>
    <row r="23" spans="1:23" ht="27.95" customHeight="1" x14ac:dyDescent="0.2">
      <c r="A23" s="168">
        <v>9</v>
      </c>
      <c r="B23" s="273"/>
      <c r="C23" s="207" t="s">
        <v>81</v>
      </c>
      <c r="D23" s="182" t="s">
        <v>160</v>
      </c>
      <c r="E23" s="297">
        <v>327.18</v>
      </c>
      <c r="F23" s="308"/>
      <c r="G23" s="171">
        <f t="shared" si="1"/>
        <v>0</v>
      </c>
      <c r="H23" s="373"/>
      <c r="I23" s="132" t="s">
        <v>103</v>
      </c>
      <c r="J23" s="132"/>
      <c r="K23" s="132"/>
      <c r="Q23" s="132">
        <v>2</v>
      </c>
      <c r="R23" s="132" t="s">
        <v>55</v>
      </c>
      <c r="S23" s="199">
        <v>0.04</v>
      </c>
      <c r="T23" s="199">
        <v>0.04</v>
      </c>
      <c r="U23" s="199">
        <v>0.06</v>
      </c>
      <c r="V23" s="199">
        <v>0.46</v>
      </c>
      <c r="W23" s="199">
        <f>SUM(S23:V23)</f>
        <v>0.60000000000000009</v>
      </c>
    </row>
    <row r="24" spans="1:23" ht="16.5" x14ac:dyDescent="0.2">
      <c r="A24" s="168">
        <v>10</v>
      </c>
      <c r="B24" s="273"/>
      <c r="C24" s="208" t="s">
        <v>161</v>
      </c>
      <c r="D24" s="170" t="s">
        <v>159</v>
      </c>
      <c r="E24" s="297">
        <v>415.8</v>
      </c>
      <c r="F24" s="308"/>
      <c r="G24" s="171">
        <f t="shared" si="1"/>
        <v>0</v>
      </c>
      <c r="H24" s="373"/>
      <c r="I24" s="132" t="s">
        <v>102</v>
      </c>
      <c r="J24" s="132">
        <v>1</v>
      </c>
      <c r="K24" s="132"/>
      <c r="N24" s="113"/>
      <c r="Q24" s="132">
        <v>3</v>
      </c>
      <c r="R24" s="132" t="s">
        <v>76</v>
      </c>
      <c r="S24" s="132"/>
      <c r="T24" s="132"/>
      <c r="U24" s="132"/>
      <c r="V24" s="132"/>
      <c r="W24" s="132">
        <v>0.1</v>
      </c>
    </row>
    <row r="25" spans="1:23" ht="56.1" customHeight="1" x14ac:dyDescent="0.2">
      <c r="A25" s="168">
        <v>11</v>
      </c>
      <c r="B25" s="273"/>
      <c r="C25" s="209" t="s">
        <v>72</v>
      </c>
      <c r="D25" s="182" t="s">
        <v>160</v>
      </c>
      <c r="E25" s="375">
        <v>82.81</v>
      </c>
      <c r="F25" s="308"/>
      <c r="G25" s="171">
        <f t="shared" si="1"/>
        <v>0</v>
      </c>
      <c r="H25" s="376"/>
      <c r="I25" s="132" t="s">
        <v>101</v>
      </c>
      <c r="J25" s="132">
        <v>1</v>
      </c>
      <c r="K25" s="132"/>
      <c r="N25" s="113"/>
    </row>
    <row r="26" spans="1:23" ht="42.75" x14ac:dyDescent="0.2">
      <c r="A26" s="168">
        <v>12</v>
      </c>
      <c r="B26" s="273"/>
      <c r="C26" s="212" t="s">
        <v>106</v>
      </c>
      <c r="D26" s="182" t="s">
        <v>160</v>
      </c>
      <c r="E26" s="375">
        <v>174.65</v>
      </c>
      <c r="F26" s="308"/>
      <c r="G26" s="171">
        <f t="shared" si="1"/>
        <v>0</v>
      </c>
      <c r="H26" s="376"/>
      <c r="I26" s="132" t="s">
        <v>110</v>
      </c>
      <c r="J26" s="132">
        <v>1</v>
      </c>
      <c r="K26" s="132"/>
      <c r="N26" s="113"/>
    </row>
    <row r="27" spans="1:23" x14ac:dyDescent="0.2">
      <c r="A27" s="168">
        <v>13</v>
      </c>
      <c r="B27" s="273"/>
      <c r="C27" s="208" t="s">
        <v>3</v>
      </c>
      <c r="D27" s="170" t="s">
        <v>4</v>
      </c>
      <c r="E27" s="297">
        <v>5</v>
      </c>
      <c r="F27" s="377"/>
      <c r="G27" s="171">
        <f t="shared" si="1"/>
        <v>0</v>
      </c>
      <c r="H27" s="373"/>
      <c r="I27" s="132" t="s">
        <v>111</v>
      </c>
      <c r="J27" s="132"/>
      <c r="K27" s="132"/>
      <c r="L27" s="213"/>
      <c r="N27" s="214"/>
      <c r="O27" s="113"/>
      <c r="R27" s="213"/>
      <c r="S27" s="213"/>
      <c r="W27" s="113"/>
    </row>
    <row r="28" spans="1:23" ht="28.5" x14ac:dyDescent="0.2">
      <c r="A28" s="168">
        <v>14</v>
      </c>
      <c r="B28" s="273"/>
      <c r="C28" s="215" t="s">
        <v>88</v>
      </c>
      <c r="D28" s="216" t="s">
        <v>160</v>
      </c>
      <c r="E28" s="378">
        <v>85.01</v>
      </c>
      <c r="F28" s="308"/>
      <c r="G28" s="171">
        <f t="shared" si="1"/>
        <v>0</v>
      </c>
      <c r="H28" s="379"/>
      <c r="I28" s="213"/>
      <c r="N28" s="113"/>
      <c r="O28" s="113"/>
      <c r="P28" s="113"/>
      <c r="Q28" s="213"/>
      <c r="R28" s="213"/>
      <c r="S28" s="113"/>
      <c r="T28" s="113"/>
    </row>
    <row r="29" spans="1:23" s="389" customFormat="1" x14ac:dyDescent="0.2">
      <c r="A29" s="161" t="s">
        <v>35</v>
      </c>
      <c r="B29" s="583" t="s">
        <v>36</v>
      </c>
      <c r="C29" s="584"/>
      <c r="D29" s="584"/>
      <c r="E29" s="584"/>
      <c r="F29" s="584"/>
      <c r="G29" s="584"/>
      <c r="H29" s="386"/>
      <c r="I29" s="618"/>
      <c r="J29" s="618"/>
      <c r="K29" s="618"/>
      <c r="L29" s="387"/>
      <c r="M29" s="387"/>
      <c r="N29" s="387"/>
      <c r="O29" s="387"/>
      <c r="P29" s="387"/>
      <c r="Q29" s="387"/>
      <c r="R29" s="387"/>
      <c r="S29" s="387"/>
      <c r="T29" s="387"/>
      <c r="U29" s="388"/>
      <c r="V29" s="388"/>
      <c r="W29" s="388"/>
    </row>
    <row r="30" spans="1:23" s="219" customFormat="1" x14ac:dyDescent="0.2">
      <c r="A30" s="168">
        <v>1</v>
      </c>
      <c r="B30" s="273"/>
      <c r="C30" s="220" t="s">
        <v>95</v>
      </c>
      <c r="D30" s="182" t="s">
        <v>1</v>
      </c>
      <c r="E30" s="171">
        <v>231</v>
      </c>
      <c r="F30" s="377"/>
      <c r="G30" s="171">
        <f t="shared" si="1"/>
        <v>0</v>
      </c>
      <c r="H30" s="37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</row>
    <row r="31" spans="1:23" s="219" customFormat="1" x14ac:dyDescent="0.2">
      <c r="A31" s="168">
        <v>2</v>
      </c>
      <c r="B31" s="273"/>
      <c r="C31" s="208" t="s">
        <v>104</v>
      </c>
      <c r="D31" s="170" t="s">
        <v>2</v>
      </c>
      <c r="E31" s="297">
        <v>1</v>
      </c>
      <c r="F31" s="377"/>
      <c r="G31" s="171">
        <f t="shared" si="1"/>
        <v>0</v>
      </c>
      <c r="H31" s="37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4"/>
      <c r="V31" s="114"/>
      <c r="W31" s="114"/>
    </row>
    <row r="32" spans="1:23" s="219" customFormat="1" x14ac:dyDescent="0.2">
      <c r="A32" s="168">
        <v>3</v>
      </c>
      <c r="B32" s="273"/>
      <c r="C32" s="380" t="s">
        <v>105</v>
      </c>
      <c r="D32" s="170" t="s">
        <v>2</v>
      </c>
      <c r="E32" s="297">
        <v>1</v>
      </c>
      <c r="F32" s="377"/>
      <c r="G32" s="171">
        <f t="shared" si="1"/>
        <v>0</v>
      </c>
      <c r="H32" s="37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4"/>
      <c r="V32" s="114"/>
      <c r="W32" s="114"/>
    </row>
    <row r="33" spans="1:23" x14ac:dyDescent="0.2">
      <c r="A33" s="168">
        <v>4</v>
      </c>
      <c r="B33" s="273"/>
      <c r="C33" s="380" t="s">
        <v>115</v>
      </c>
      <c r="D33" s="170" t="s">
        <v>2</v>
      </c>
      <c r="E33" s="297">
        <v>1</v>
      </c>
      <c r="F33" s="377"/>
      <c r="G33" s="171">
        <f t="shared" si="1"/>
        <v>0</v>
      </c>
      <c r="H33" s="381"/>
      <c r="N33" s="113"/>
      <c r="O33" s="113"/>
      <c r="P33" s="113"/>
      <c r="Q33" s="113"/>
      <c r="R33" s="113"/>
      <c r="S33" s="113"/>
      <c r="T33" s="113"/>
    </row>
    <row r="34" spans="1:23" s="219" customFormat="1" x14ac:dyDescent="0.2">
      <c r="A34" s="168">
        <v>5</v>
      </c>
      <c r="B34" s="273"/>
      <c r="C34" s="382" t="s">
        <v>117</v>
      </c>
      <c r="D34" s="170" t="s">
        <v>2</v>
      </c>
      <c r="E34" s="297">
        <v>1</v>
      </c>
      <c r="F34" s="377"/>
      <c r="G34" s="171">
        <f t="shared" si="1"/>
        <v>0</v>
      </c>
      <c r="H34" s="37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4"/>
      <c r="V34" s="114"/>
      <c r="W34" s="114"/>
    </row>
    <row r="35" spans="1:23" s="219" customFormat="1" x14ac:dyDescent="0.2">
      <c r="A35" s="168">
        <v>6</v>
      </c>
      <c r="B35" s="273"/>
      <c r="C35" s="208" t="s">
        <v>10</v>
      </c>
      <c r="D35" s="223" t="s">
        <v>2</v>
      </c>
      <c r="E35" s="297">
        <v>1</v>
      </c>
      <c r="F35" s="377"/>
      <c r="G35" s="171">
        <f t="shared" si="1"/>
        <v>0</v>
      </c>
      <c r="H35" s="37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4"/>
      <c r="V35" s="114"/>
      <c r="W35" s="114"/>
    </row>
    <row r="36" spans="1:23" ht="27.95" customHeight="1" x14ac:dyDescent="0.2">
      <c r="A36" s="168">
        <v>7</v>
      </c>
      <c r="B36" s="273"/>
      <c r="C36" s="207" t="s">
        <v>11</v>
      </c>
      <c r="D36" s="170" t="s">
        <v>2</v>
      </c>
      <c r="E36" s="297">
        <v>1</v>
      </c>
      <c r="F36" s="377"/>
      <c r="G36" s="171">
        <f t="shared" si="1"/>
        <v>0</v>
      </c>
      <c r="H36" s="219"/>
      <c r="N36" s="113"/>
      <c r="O36" s="113"/>
      <c r="P36" s="113"/>
      <c r="Q36" s="113"/>
      <c r="R36" s="113"/>
      <c r="S36" s="113"/>
      <c r="T36" s="113"/>
    </row>
    <row r="37" spans="1:23" ht="28.5" x14ac:dyDescent="0.2">
      <c r="A37" s="168">
        <v>8</v>
      </c>
      <c r="B37" s="273"/>
      <c r="C37" s="224" t="s">
        <v>37</v>
      </c>
      <c r="D37" s="170" t="s">
        <v>2</v>
      </c>
      <c r="E37" s="297">
        <v>1</v>
      </c>
      <c r="F37" s="377"/>
      <c r="G37" s="171">
        <f t="shared" si="1"/>
        <v>0</v>
      </c>
      <c r="H37" s="381"/>
      <c r="N37" s="113"/>
      <c r="O37" s="113"/>
      <c r="P37" s="113"/>
      <c r="Q37" s="113"/>
      <c r="R37" s="113"/>
      <c r="S37" s="113"/>
      <c r="T37" s="113"/>
    </row>
    <row r="38" spans="1:23" x14ac:dyDescent="0.2">
      <c r="A38" s="168">
        <v>9</v>
      </c>
      <c r="B38" s="273"/>
      <c r="C38" s="208" t="s">
        <v>13</v>
      </c>
      <c r="D38" s="170" t="s">
        <v>2</v>
      </c>
      <c r="E38" s="297">
        <v>4</v>
      </c>
      <c r="F38" s="377"/>
      <c r="G38" s="171">
        <f t="shared" si="1"/>
        <v>0</v>
      </c>
      <c r="H38" s="219"/>
      <c r="N38" s="113"/>
      <c r="O38" s="113"/>
      <c r="P38" s="113"/>
      <c r="Q38" s="113"/>
      <c r="R38" s="113"/>
      <c r="S38" s="113"/>
      <c r="T38" s="113"/>
    </row>
    <row r="39" spans="1:23" x14ac:dyDescent="0.2">
      <c r="A39" s="168">
        <v>10</v>
      </c>
      <c r="B39" s="273"/>
      <c r="C39" s="208" t="s">
        <v>12</v>
      </c>
      <c r="D39" s="170" t="s">
        <v>2</v>
      </c>
      <c r="E39" s="297">
        <v>1</v>
      </c>
      <c r="F39" s="377"/>
      <c r="G39" s="171">
        <f t="shared" si="1"/>
        <v>0</v>
      </c>
      <c r="H39" s="219"/>
      <c r="N39" s="113"/>
      <c r="O39" s="113"/>
      <c r="P39" s="113"/>
      <c r="Q39" s="113"/>
      <c r="R39" s="113"/>
      <c r="S39" s="113"/>
      <c r="T39" s="113"/>
    </row>
    <row r="40" spans="1:23" x14ac:dyDescent="0.2">
      <c r="A40" s="168">
        <v>11</v>
      </c>
      <c r="B40" s="273"/>
      <c r="C40" s="208" t="s">
        <v>116</v>
      </c>
      <c r="D40" s="170" t="s">
        <v>2</v>
      </c>
      <c r="E40" s="297">
        <v>1</v>
      </c>
      <c r="F40" s="377"/>
      <c r="G40" s="171">
        <f t="shared" si="1"/>
        <v>0</v>
      </c>
      <c r="H40" s="219"/>
      <c r="N40" s="113"/>
      <c r="O40" s="113"/>
      <c r="P40" s="113"/>
      <c r="Q40" s="113"/>
      <c r="R40" s="113"/>
    </row>
    <row r="41" spans="1:23" x14ac:dyDescent="0.2">
      <c r="A41" s="168">
        <v>12</v>
      </c>
      <c r="B41" s="273"/>
      <c r="C41" s="208" t="s">
        <v>114</v>
      </c>
      <c r="D41" s="170" t="s">
        <v>2</v>
      </c>
      <c r="E41" s="297">
        <v>1</v>
      </c>
      <c r="F41" s="377"/>
      <c r="G41" s="171">
        <f t="shared" si="1"/>
        <v>0</v>
      </c>
      <c r="H41" s="219"/>
      <c r="N41" s="113"/>
      <c r="O41" s="113"/>
      <c r="P41" s="113"/>
      <c r="Q41" s="113"/>
      <c r="R41" s="113"/>
    </row>
    <row r="42" spans="1:23" x14ac:dyDescent="0.2">
      <c r="A42" s="168">
        <v>13</v>
      </c>
      <c r="B42" s="273"/>
      <c r="C42" s="208" t="s">
        <v>97</v>
      </c>
      <c r="D42" s="170" t="s">
        <v>2</v>
      </c>
      <c r="E42" s="297">
        <v>1</v>
      </c>
      <c r="F42" s="377"/>
      <c r="G42" s="171">
        <f t="shared" si="1"/>
        <v>0</v>
      </c>
      <c r="H42" s="219"/>
      <c r="N42" s="113"/>
      <c r="O42" s="113"/>
      <c r="P42" s="113"/>
      <c r="Q42" s="113"/>
      <c r="R42" s="113"/>
    </row>
    <row r="43" spans="1:23" x14ac:dyDescent="0.2">
      <c r="A43" s="168">
        <v>14</v>
      </c>
      <c r="B43" s="273"/>
      <c r="C43" s="208" t="s">
        <v>98</v>
      </c>
      <c r="D43" s="170" t="s">
        <v>2</v>
      </c>
      <c r="E43" s="297">
        <v>4</v>
      </c>
      <c r="F43" s="377"/>
      <c r="G43" s="171">
        <f t="shared" si="1"/>
        <v>0</v>
      </c>
      <c r="H43" s="219"/>
      <c r="N43" s="113"/>
      <c r="O43" s="113"/>
      <c r="P43" s="113"/>
      <c r="Q43" s="113"/>
      <c r="R43" s="113"/>
    </row>
    <row r="44" spans="1:23" x14ac:dyDescent="0.2">
      <c r="A44" s="168">
        <v>15</v>
      </c>
      <c r="B44" s="273"/>
      <c r="C44" s="208" t="s">
        <v>96</v>
      </c>
      <c r="D44" s="170" t="s">
        <v>2</v>
      </c>
      <c r="E44" s="297">
        <v>12</v>
      </c>
      <c r="F44" s="377"/>
      <c r="G44" s="171">
        <f t="shared" si="1"/>
        <v>0</v>
      </c>
      <c r="H44" s="219"/>
      <c r="N44" s="113"/>
      <c r="O44" s="113"/>
      <c r="P44" s="113"/>
    </row>
    <row r="45" spans="1:23" x14ac:dyDescent="0.2">
      <c r="A45" s="168">
        <v>16</v>
      </c>
      <c r="B45" s="273"/>
      <c r="C45" s="208" t="s">
        <v>68</v>
      </c>
      <c r="D45" s="170" t="s">
        <v>1</v>
      </c>
      <c r="E45" s="171">
        <v>231</v>
      </c>
      <c r="F45" s="377"/>
      <c r="G45" s="171">
        <f t="shared" si="1"/>
        <v>0</v>
      </c>
      <c r="H45" s="219"/>
    </row>
    <row r="46" spans="1:23" s="225" customFormat="1" x14ac:dyDescent="0.2">
      <c r="A46" s="168">
        <v>17</v>
      </c>
      <c r="B46" s="273"/>
      <c r="C46" s="208" t="s">
        <v>14</v>
      </c>
      <c r="D46" s="170" t="s">
        <v>1</v>
      </c>
      <c r="E46" s="171">
        <v>231</v>
      </c>
      <c r="F46" s="377"/>
      <c r="G46" s="171">
        <f t="shared" si="1"/>
        <v>0</v>
      </c>
      <c r="H46" s="219"/>
      <c r="I46" s="113"/>
      <c r="J46" s="113"/>
      <c r="K46" s="113"/>
      <c r="L46" s="113"/>
      <c r="M46" s="113"/>
      <c r="N46" s="114"/>
      <c r="O46" s="114"/>
      <c r="P46" s="114"/>
      <c r="Q46" s="114"/>
      <c r="R46" s="114"/>
      <c r="S46" s="114"/>
      <c r="T46" s="114"/>
      <c r="U46" s="114"/>
      <c r="V46" s="114"/>
      <c r="W46" s="114"/>
    </row>
    <row r="47" spans="1:23" s="225" customFormat="1" x14ac:dyDescent="0.2">
      <c r="A47" s="168">
        <v>18</v>
      </c>
      <c r="B47" s="273"/>
      <c r="C47" s="208" t="s">
        <v>8</v>
      </c>
      <c r="D47" s="170" t="s">
        <v>1</v>
      </c>
      <c r="E47" s="171">
        <v>231</v>
      </c>
      <c r="F47" s="377"/>
      <c r="G47" s="171">
        <f t="shared" si="1"/>
        <v>0</v>
      </c>
      <c r="H47" s="219"/>
      <c r="I47" s="113"/>
      <c r="J47" s="113"/>
      <c r="K47" s="113"/>
      <c r="L47" s="113"/>
      <c r="M47" s="113"/>
      <c r="N47" s="114"/>
      <c r="O47" s="114"/>
      <c r="P47" s="114"/>
      <c r="Q47" s="114"/>
      <c r="R47" s="114"/>
      <c r="S47" s="114"/>
      <c r="T47" s="114"/>
      <c r="U47" s="114"/>
      <c r="V47" s="114"/>
      <c r="W47" s="114"/>
    </row>
    <row r="48" spans="1:23" s="225" customFormat="1" x14ac:dyDescent="0.2">
      <c r="A48" s="168">
        <v>19</v>
      </c>
      <c r="B48" s="273"/>
      <c r="C48" s="208" t="s">
        <v>9</v>
      </c>
      <c r="D48" s="170" t="s">
        <v>1</v>
      </c>
      <c r="E48" s="171">
        <v>231</v>
      </c>
      <c r="F48" s="377"/>
      <c r="G48" s="171">
        <f t="shared" si="1"/>
        <v>0</v>
      </c>
      <c r="H48" s="219"/>
      <c r="I48" s="113"/>
      <c r="J48" s="113"/>
      <c r="K48" s="113"/>
      <c r="L48" s="113"/>
      <c r="M48" s="113"/>
      <c r="N48" s="114"/>
      <c r="O48" s="114"/>
      <c r="P48" s="114"/>
      <c r="Q48" s="114"/>
      <c r="R48" s="114"/>
      <c r="S48" s="114"/>
      <c r="T48" s="114"/>
      <c r="U48" s="114"/>
      <c r="V48" s="114"/>
      <c r="W48" s="114"/>
    </row>
    <row r="49" spans="1:32" s="225" customFormat="1" x14ac:dyDescent="0.2">
      <c r="A49" s="226"/>
      <c r="E49" s="115"/>
      <c r="F49" s="383" t="s">
        <v>69</v>
      </c>
      <c r="G49" s="229">
        <f>SUM(G13:G48)</f>
        <v>0</v>
      </c>
      <c r="H49" s="597"/>
      <c r="I49" s="597"/>
      <c r="J49" s="597"/>
      <c r="K49" s="597"/>
      <c r="L49" s="113"/>
      <c r="M49" s="113"/>
      <c r="N49" s="114"/>
      <c r="O49" s="114"/>
      <c r="P49" s="114"/>
      <c r="Q49" s="114"/>
      <c r="R49" s="114"/>
      <c r="S49" s="114"/>
      <c r="T49" s="114"/>
      <c r="U49" s="114"/>
      <c r="V49" s="114"/>
      <c r="W49" s="114"/>
    </row>
    <row r="50" spans="1:32" s="225" customFormat="1" x14ac:dyDescent="0.2">
      <c r="E50" s="384"/>
      <c r="F50" s="305" t="s">
        <v>70</v>
      </c>
      <c r="G50" s="327">
        <f>0.2*G49</f>
        <v>0</v>
      </c>
      <c r="H50" s="219"/>
      <c r="I50" s="113"/>
      <c r="J50" s="113"/>
      <c r="K50" s="113"/>
      <c r="L50" s="113"/>
      <c r="M50" s="113"/>
      <c r="N50" s="114"/>
      <c r="O50" s="114"/>
      <c r="P50" s="114"/>
      <c r="Q50" s="114"/>
      <c r="R50" s="114"/>
      <c r="S50" s="114"/>
      <c r="T50" s="114"/>
      <c r="U50" s="114"/>
      <c r="V50" s="114"/>
      <c r="W50" s="114"/>
    </row>
    <row r="51" spans="1:32" s="225" customFormat="1" x14ac:dyDescent="0.2">
      <c r="A51" s="230"/>
      <c r="B51" s="230"/>
      <c r="C51" s="231"/>
      <c r="D51" s="231"/>
      <c r="E51" s="231"/>
      <c r="F51" s="385" t="s">
        <v>71</v>
      </c>
      <c r="G51" s="229">
        <f>G49+G50</f>
        <v>0</v>
      </c>
      <c r="H51" s="219"/>
      <c r="I51" s="113"/>
      <c r="J51" s="113"/>
      <c r="K51" s="113"/>
      <c r="L51" s="113"/>
      <c r="M51" s="113"/>
      <c r="N51" s="114"/>
      <c r="O51" s="114"/>
      <c r="P51" s="114"/>
      <c r="Q51" s="114"/>
      <c r="R51" s="114"/>
      <c r="S51" s="114"/>
      <c r="T51" s="114"/>
      <c r="U51" s="114"/>
      <c r="V51" s="114"/>
      <c r="W51" s="114"/>
    </row>
    <row r="52" spans="1:32" s="225" customFormat="1" x14ac:dyDescent="0.2">
      <c r="A52" s="231"/>
      <c r="B52" s="231"/>
      <c r="C52" s="115"/>
      <c r="D52" s="115"/>
      <c r="E52" s="115"/>
      <c r="F52" s="115"/>
      <c r="G52" s="272"/>
      <c r="I52" s="113"/>
      <c r="J52" s="113"/>
      <c r="K52" s="113"/>
      <c r="L52" s="113"/>
      <c r="M52" s="113"/>
      <c r="N52" s="114"/>
      <c r="O52" s="114"/>
      <c r="P52" s="114"/>
      <c r="Q52" s="114"/>
      <c r="R52" s="114"/>
      <c r="S52" s="114"/>
      <c r="T52" s="114"/>
      <c r="U52" s="114"/>
      <c r="V52" s="114"/>
      <c r="W52" s="114"/>
    </row>
    <row r="53" spans="1:32" s="241" customFormat="1" ht="15.75" x14ac:dyDescent="0.2">
      <c r="A53" s="593" t="s">
        <v>138</v>
      </c>
      <c r="B53" s="593"/>
      <c r="C53" s="451" t="s">
        <v>139</v>
      </c>
      <c r="D53" s="233"/>
      <c r="E53" s="233"/>
      <c r="F53" s="233"/>
      <c r="G53" s="234"/>
      <c r="H53" s="236"/>
      <c r="I53" s="236"/>
      <c r="J53" s="235"/>
      <c r="K53" s="237"/>
      <c r="L53" s="238"/>
      <c r="M53" s="236"/>
      <c r="N53" s="236"/>
      <c r="O53" s="236"/>
      <c r="P53" s="236"/>
      <c r="Q53" s="236"/>
      <c r="R53" s="239"/>
      <c r="S53" s="239"/>
      <c r="T53" s="240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</row>
    <row r="54" spans="1:32" x14ac:dyDescent="0.2">
      <c r="A54" s="242"/>
      <c r="B54" s="242"/>
      <c r="C54" s="242"/>
      <c r="D54" s="242"/>
      <c r="E54" s="243"/>
      <c r="F54" s="243"/>
      <c r="G54" s="244"/>
      <c r="H54" s="114"/>
      <c r="I54" s="114"/>
      <c r="K54" s="245"/>
      <c r="L54" s="246"/>
      <c r="M54" s="114"/>
      <c r="R54" s="200"/>
      <c r="S54" s="200"/>
      <c r="T54" s="247"/>
      <c r="X54" s="114"/>
      <c r="Y54" s="114"/>
      <c r="Z54" s="114"/>
      <c r="AA54" s="114"/>
      <c r="AB54" s="114"/>
      <c r="AC54" s="114"/>
      <c r="AD54" s="114"/>
      <c r="AE54" s="114"/>
      <c r="AF54" s="114"/>
    </row>
    <row r="55" spans="1:32" ht="15" customHeight="1" x14ac:dyDescent="0.2">
      <c r="A55" s="242"/>
      <c r="B55" s="242"/>
      <c r="C55" s="242"/>
      <c r="D55" s="242"/>
      <c r="E55" s="243"/>
      <c r="F55" s="243"/>
      <c r="G55" s="244"/>
      <c r="H55" s="114"/>
      <c r="I55" s="114"/>
      <c r="K55" s="245"/>
      <c r="L55" s="246"/>
      <c r="M55" s="114"/>
      <c r="R55" s="200"/>
      <c r="S55" s="200"/>
      <c r="T55" s="247"/>
      <c r="X55" s="114"/>
      <c r="Y55" s="114"/>
      <c r="Z55" s="114"/>
      <c r="AA55" s="114"/>
      <c r="AB55" s="114"/>
      <c r="AC55" s="114"/>
      <c r="AD55" s="114"/>
      <c r="AE55" s="114"/>
      <c r="AF55" s="114"/>
    </row>
    <row r="56" spans="1:32" x14ac:dyDescent="0.2">
      <c r="A56" s="242"/>
      <c r="B56" s="242"/>
      <c r="C56" s="242"/>
      <c r="D56" s="242"/>
      <c r="E56" s="243"/>
      <c r="F56" s="243"/>
      <c r="G56" s="244"/>
      <c r="H56" s="114"/>
      <c r="I56" s="114"/>
      <c r="K56" s="245"/>
      <c r="L56" s="246"/>
      <c r="M56" s="114"/>
      <c r="R56" s="200"/>
      <c r="S56" s="200"/>
      <c r="T56" s="247"/>
      <c r="X56" s="114"/>
      <c r="Y56" s="114"/>
      <c r="Z56" s="114"/>
      <c r="AA56" s="114"/>
      <c r="AB56" s="114"/>
      <c r="AC56" s="114"/>
      <c r="AD56" s="114"/>
      <c r="AE56" s="114"/>
      <c r="AF56" s="114"/>
    </row>
    <row r="57" spans="1:32" s="228" customFormat="1" x14ac:dyDescent="0.2">
      <c r="A57" s="594"/>
      <c r="B57" s="594"/>
      <c r="C57" s="596" t="s">
        <v>140</v>
      </c>
      <c r="D57" s="596"/>
      <c r="E57" s="580"/>
      <c r="F57" s="580"/>
      <c r="G57" s="580"/>
      <c r="H57" s="249"/>
      <c r="I57" s="249"/>
      <c r="J57" s="250"/>
      <c r="K57" s="251"/>
      <c r="L57" s="252"/>
      <c r="M57" s="249"/>
      <c r="N57" s="249"/>
      <c r="O57" s="249"/>
      <c r="P57" s="249"/>
      <c r="Q57" s="249"/>
      <c r="R57" s="253"/>
      <c r="S57" s="253"/>
      <c r="T57" s="254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</row>
    <row r="58" spans="1:32" s="228" customFormat="1" ht="12.75" x14ac:dyDescent="0.2">
      <c r="A58" s="255"/>
      <c r="B58" s="255"/>
      <c r="C58" s="256"/>
      <c r="D58" s="255"/>
      <c r="E58" s="368"/>
      <c r="F58" s="258"/>
      <c r="G58" s="259"/>
      <c r="H58" s="249"/>
      <c r="I58" s="249"/>
      <c r="J58" s="250"/>
      <c r="K58" s="251"/>
      <c r="L58" s="252"/>
      <c r="M58" s="249"/>
      <c r="N58" s="249"/>
      <c r="O58" s="249"/>
      <c r="P58" s="249"/>
      <c r="Q58" s="249"/>
      <c r="R58" s="253"/>
      <c r="S58" s="253"/>
      <c r="T58" s="254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</row>
    <row r="59" spans="1:32" s="228" customFormat="1" x14ac:dyDescent="0.2">
      <c r="A59" s="255"/>
      <c r="B59" s="255"/>
      <c r="C59" s="261"/>
      <c r="D59" s="262"/>
      <c r="E59" s="580"/>
      <c r="F59" s="580"/>
      <c r="G59" s="580"/>
      <c r="H59" s="249"/>
      <c r="I59" s="249"/>
      <c r="J59" s="250"/>
      <c r="K59" s="251"/>
      <c r="L59" s="252"/>
      <c r="M59" s="249"/>
      <c r="N59" s="249"/>
      <c r="O59" s="249"/>
      <c r="P59" s="249"/>
      <c r="Q59" s="249"/>
      <c r="R59" s="253"/>
      <c r="S59" s="253"/>
      <c r="T59" s="254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</row>
    <row r="60" spans="1:32" s="228" customFormat="1" ht="12.75" x14ac:dyDescent="0.2">
      <c r="A60" s="255"/>
      <c r="B60" s="255"/>
      <c r="C60" s="256"/>
      <c r="D60" s="255"/>
      <c r="E60" s="581" t="s">
        <v>141</v>
      </c>
      <c r="F60" s="581"/>
      <c r="G60" s="581"/>
      <c r="H60" s="249"/>
      <c r="I60" s="249"/>
      <c r="J60" s="250"/>
      <c r="K60" s="251"/>
      <c r="L60" s="252"/>
      <c r="M60" s="249"/>
      <c r="N60" s="249"/>
      <c r="O60" s="249"/>
      <c r="P60" s="249"/>
      <c r="Q60" s="249"/>
      <c r="R60" s="253"/>
      <c r="S60" s="253"/>
      <c r="T60" s="254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</row>
    <row r="61" spans="1:32" s="228" customFormat="1" ht="12.75" x14ac:dyDescent="0.2">
      <c r="A61" s="255"/>
      <c r="B61" s="255"/>
      <c r="C61" s="256"/>
      <c r="D61" s="255"/>
      <c r="E61" s="369"/>
      <c r="F61" s="266"/>
      <c r="G61" s="267"/>
      <c r="H61" s="249"/>
      <c r="I61" s="249"/>
      <c r="J61" s="250"/>
      <c r="K61" s="251"/>
      <c r="L61" s="252"/>
      <c r="M61" s="249"/>
      <c r="N61" s="249"/>
      <c r="O61" s="249"/>
      <c r="P61" s="249"/>
      <c r="Q61" s="249"/>
      <c r="R61" s="253"/>
      <c r="S61" s="253"/>
      <c r="T61" s="254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</row>
    <row r="62" spans="1:32" s="228" customFormat="1" x14ac:dyDescent="0.2">
      <c r="A62" s="255"/>
      <c r="B62" s="255"/>
      <c r="C62" s="261"/>
      <c r="D62" s="262"/>
      <c r="E62" s="580"/>
      <c r="F62" s="580"/>
      <c r="G62" s="580"/>
      <c r="H62" s="249"/>
      <c r="I62" s="249"/>
      <c r="J62" s="250"/>
      <c r="K62" s="251"/>
      <c r="L62" s="252"/>
      <c r="M62" s="249"/>
      <c r="N62" s="249"/>
      <c r="O62" s="249"/>
      <c r="P62" s="249"/>
      <c r="Q62" s="249"/>
      <c r="R62" s="253"/>
      <c r="S62" s="253"/>
      <c r="T62" s="254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</row>
    <row r="63" spans="1:32" s="228" customFormat="1" ht="12.75" x14ac:dyDescent="0.2">
      <c r="C63" s="255"/>
      <c r="D63" s="255"/>
      <c r="E63" s="582" t="s">
        <v>142</v>
      </c>
      <c r="F63" s="582"/>
      <c r="G63" s="582"/>
      <c r="H63" s="270"/>
      <c r="I63" s="270"/>
      <c r="J63" s="250"/>
      <c r="K63" s="251"/>
      <c r="L63" s="252"/>
      <c r="M63" s="249"/>
      <c r="N63" s="249"/>
      <c r="O63" s="249"/>
      <c r="P63" s="249"/>
      <c r="Q63" s="249"/>
      <c r="R63" s="253"/>
      <c r="S63" s="253"/>
      <c r="T63" s="254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</row>
    <row r="64" spans="1:32" x14ac:dyDescent="0.2">
      <c r="F64" s="272"/>
      <c r="G64" s="243"/>
      <c r="H64" s="113"/>
      <c r="M64" s="114"/>
      <c r="X64" s="114"/>
      <c r="Y64" s="114"/>
      <c r="Z64" s="114"/>
      <c r="AA64" s="114"/>
      <c r="AB64" s="114"/>
      <c r="AC64" s="114"/>
      <c r="AD64" s="114"/>
      <c r="AE64" s="114"/>
      <c r="AF64" s="114"/>
    </row>
    <row r="68" spans="1:23" s="225" customFormat="1" x14ac:dyDescent="0.2">
      <c r="A68" s="115"/>
      <c r="B68" s="115"/>
      <c r="C68" s="271"/>
      <c r="D68" s="115"/>
      <c r="E68" s="115"/>
      <c r="F68" s="115"/>
      <c r="G68" s="272"/>
      <c r="I68" s="113"/>
      <c r="J68" s="113"/>
      <c r="K68" s="113"/>
      <c r="L68" s="113"/>
      <c r="M68" s="113"/>
      <c r="N68" s="114"/>
      <c r="O68" s="114"/>
      <c r="P68" s="114"/>
      <c r="Q68" s="114"/>
      <c r="R68" s="114"/>
      <c r="S68" s="114"/>
      <c r="T68" s="114"/>
      <c r="U68" s="114"/>
      <c r="V68" s="114"/>
      <c r="W68" s="114"/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password="CF7A" sqref="F61 C57 G63 A53:B62 C53:D56 E53:E60 E62 C58:D63" name="Range1"/>
  </protectedRanges>
  <mergeCells count="34">
    <mergeCell ref="A8:A9"/>
    <mergeCell ref="C8:C9"/>
    <mergeCell ref="D8:D9"/>
    <mergeCell ref="F8:F9"/>
    <mergeCell ref="E59:G59"/>
    <mergeCell ref="B29:G29"/>
    <mergeCell ref="B12:G12"/>
    <mergeCell ref="A53:B53"/>
    <mergeCell ref="A57:B57"/>
    <mergeCell ref="C57:D57"/>
    <mergeCell ref="E57:G57"/>
    <mergeCell ref="A18:A20"/>
    <mergeCell ref="I29:K29"/>
    <mergeCell ref="H49:K49"/>
    <mergeCell ref="U8:U9"/>
    <mergeCell ref="V8:V9"/>
    <mergeCell ref="S8:S9"/>
    <mergeCell ref="T8:T9"/>
    <mergeCell ref="D1:G1"/>
    <mergeCell ref="A11:G11"/>
    <mergeCell ref="E60:G60"/>
    <mergeCell ref="E62:G62"/>
    <mergeCell ref="E63:G63"/>
    <mergeCell ref="A2:G3"/>
    <mergeCell ref="A4:B4"/>
    <mergeCell ref="C4:G4"/>
    <mergeCell ref="A5:B5"/>
    <mergeCell ref="A6:B6"/>
    <mergeCell ref="C6:G6"/>
    <mergeCell ref="B8:B9"/>
    <mergeCell ref="E8:E9"/>
    <mergeCell ref="G8:G9"/>
    <mergeCell ref="B18:C18"/>
    <mergeCell ref="A7:G7"/>
  </mergeCells>
  <printOptions horizontalCentered="1" verticalCentered="1"/>
  <pageMargins left="0.59055118110236227" right="0.55118110236220474" top="0.43307086614173229" bottom="0.51181102362204722" header="0.39370078740157483" footer="0.39370078740157483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75"/>
  <sheetViews>
    <sheetView view="pageBreakPreview" zoomScale="60" zoomScaleNormal="85" workbookViewId="0">
      <pane ySplit="10" topLeftCell="A23" activePane="bottomLeft" state="frozen"/>
      <selection pane="bottomLeft" activeCell="F40" sqref="F40"/>
    </sheetView>
  </sheetViews>
  <sheetFormatPr defaultColWidth="9.140625" defaultRowHeight="15" outlineLevelCol="1" x14ac:dyDescent="0.2"/>
  <cols>
    <col min="1" max="1" width="8.28515625" style="3" customWidth="1"/>
    <col min="2" max="2" width="11.28515625" style="3" customWidth="1"/>
    <col min="3" max="3" width="88" style="3" customWidth="1"/>
    <col min="4" max="4" width="10.7109375" style="3" bestFit="1" customWidth="1"/>
    <col min="5" max="5" width="12" style="3" customWidth="1" outlineLevel="1"/>
    <col min="6" max="6" width="12.5703125" style="104" customWidth="1"/>
    <col min="7" max="7" width="12.85546875" style="104" customWidth="1"/>
    <col min="8" max="8" width="12.5703125" style="6" customWidth="1"/>
    <col min="9" max="10" width="17.85546875" style="6" customWidth="1"/>
    <col min="11" max="11" width="9.42578125" style="6" customWidth="1"/>
    <col min="12" max="12" width="10.28515625" style="6" customWidth="1"/>
    <col min="13" max="13" width="6.85546875" style="6" customWidth="1"/>
    <col min="14" max="14" width="7.7109375" style="3" customWidth="1"/>
    <col min="15" max="15" width="12.5703125" style="3" customWidth="1"/>
    <col min="16" max="16" width="13.42578125" style="3" bestFit="1" customWidth="1"/>
    <col min="17" max="17" width="7" style="3" customWidth="1"/>
    <col min="18" max="18" width="23" style="3" bestFit="1" customWidth="1"/>
    <col min="19" max="19" width="11.7109375" style="3" bestFit="1" customWidth="1"/>
    <col min="20" max="20" width="12.7109375" style="3" customWidth="1"/>
    <col min="21" max="21" width="15.7109375" style="3" customWidth="1"/>
    <col min="22" max="22" width="16.140625" style="3" customWidth="1"/>
    <col min="23" max="23" width="14" style="3" customWidth="1"/>
    <col min="24" max="16384" width="9.140625" style="3"/>
  </cols>
  <sheetData>
    <row r="1" spans="1:32" s="19" customFormat="1" ht="18.75" x14ac:dyDescent="0.3">
      <c r="D1" s="563" t="s">
        <v>182</v>
      </c>
      <c r="E1" s="563"/>
      <c r="F1" s="563"/>
      <c r="G1" s="563"/>
    </row>
    <row r="2" spans="1:32" s="115" customFormat="1" ht="20.25" customHeight="1" x14ac:dyDescent="0.2">
      <c r="A2" s="608" t="s">
        <v>168</v>
      </c>
      <c r="B2" s="608"/>
      <c r="C2" s="608"/>
      <c r="D2" s="608"/>
      <c r="E2" s="608"/>
      <c r="F2" s="608"/>
      <c r="G2" s="112"/>
      <c r="H2" s="113"/>
      <c r="I2" s="113"/>
      <c r="J2" s="113"/>
      <c r="K2" s="113"/>
      <c r="L2" s="113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</row>
    <row r="3" spans="1:32" s="115" customFormat="1" ht="15" customHeight="1" x14ac:dyDescent="0.2">
      <c r="A3" s="608"/>
      <c r="B3" s="608"/>
      <c r="C3" s="608"/>
      <c r="D3" s="608"/>
      <c r="E3" s="608"/>
      <c r="F3" s="608"/>
      <c r="G3" s="116"/>
      <c r="H3" s="113"/>
      <c r="I3" s="113"/>
      <c r="J3" s="113"/>
      <c r="K3" s="113"/>
      <c r="L3" s="113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1:32" s="120" customFormat="1" ht="14.25" x14ac:dyDescent="0.2">
      <c r="A4" s="590" t="s">
        <v>118</v>
      </c>
      <c r="B4" s="590"/>
      <c r="C4" s="609" t="s">
        <v>137</v>
      </c>
      <c r="D4" s="609"/>
      <c r="E4" s="609"/>
      <c r="F4" s="609"/>
      <c r="G4" s="117"/>
      <c r="H4" s="118"/>
      <c r="I4" s="118"/>
      <c r="J4" s="118"/>
      <c r="K4" s="118"/>
      <c r="L4" s="118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</row>
    <row r="5" spans="1:32" s="120" customFormat="1" ht="15" customHeight="1" x14ac:dyDescent="0.2">
      <c r="A5" s="592" t="s">
        <v>156</v>
      </c>
      <c r="B5" s="592"/>
      <c r="C5" s="121">
        <v>1</v>
      </c>
      <c r="D5" s="121"/>
      <c r="E5" s="121"/>
      <c r="F5" s="121"/>
      <c r="G5" s="122"/>
      <c r="H5" s="118"/>
      <c r="I5" s="118"/>
      <c r="J5" s="118"/>
      <c r="K5" s="118"/>
      <c r="L5" s="118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</row>
    <row r="6" spans="1:32" s="127" customFormat="1" ht="15" customHeight="1" x14ac:dyDescent="0.2">
      <c r="A6" s="591" t="s">
        <v>157</v>
      </c>
      <c r="B6" s="591"/>
      <c r="C6" s="614" t="s">
        <v>164</v>
      </c>
      <c r="D6" s="614"/>
      <c r="E6" s="614"/>
      <c r="F6" s="614"/>
      <c r="G6" s="124"/>
      <c r="H6" s="124"/>
      <c r="I6" s="124"/>
      <c r="J6" s="124"/>
      <c r="K6" s="124"/>
      <c r="L6" s="125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</row>
    <row r="7" spans="1:32" ht="15" customHeight="1" thickBot="1" x14ac:dyDescent="0.25">
      <c r="A7" s="631" t="s">
        <v>158</v>
      </c>
      <c r="B7" s="631"/>
      <c r="C7" s="631"/>
      <c r="D7" s="631"/>
      <c r="E7" s="631"/>
      <c r="F7" s="631"/>
      <c r="G7" s="631"/>
      <c r="H7" s="7"/>
      <c r="I7" s="8"/>
      <c r="J7" s="8"/>
      <c r="K7" s="8"/>
      <c r="L7" s="8"/>
      <c r="M7" s="8"/>
    </row>
    <row r="8" spans="1:32" ht="15" customHeight="1" thickTop="1" thickBot="1" x14ac:dyDescent="0.25">
      <c r="A8" s="586" t="s">
        <v>64</v>
      </c>
      <c r="B8" s="586" t="s">
        <v>143</v>
      </c>
      <c r="C8" s="586" t="s">
        <v>151</v>
      </c>
      <c r="D8" s="586" t="s">
        <v>152</v>
      </c>
      <c r="E8" s="600" t="s">
        <v>136</v>
      </c>
      <c r="F8" s="588" t="s">
        <v>153</v>
      </c>
      <c r="G8" s="632" t="s">
        <v>7</v>
      </c>
      <c r="H8" s="53"/>
      <c r="J8" s="49" t="s">
        <v>21</v>
      </c>
      <c r="K8" s="54" t="s">
        <v>22</v>
      </c>
      <c r="L8" s="55" t="s">
        <v>23</v>
      </c>
      <c r="M8" s="55" t="s">
        <v>24</v>
      </c>
      <c r="N8" s="55" t="s">
        <v>25</v>
      </c>
      <c r="O8" s="55" t="s">
        <v>26</v>
      </c>
      <c r="P8" s="56" t="s">
        <v>57</v>
      </c>
      <c r="Q8" s="6"/>
      <c r="S8" s="627" t="s">
        <v>46</v>
      </c>
      <c r="T8" s="627" t="s">
        <v>44</v>
      </c>
      <c r="U8" s="627" t="s">
        <v>65</v>
      </c>
      <c r="V8" s="627" t="s">
        <v>113</v>
      </c>
      <c r="W8" s="627" t="s">
        <v>43</v>
      </c>
    </row>
    <row r="9" spans="1:32" ht="15.75" thickBot="1" x14ac:dyDescent="0.25">
      <c r="A9" s="587"/>
      <c r="B9" s="587"/>
      <c r="C9" s="587"/>
      <c r="D9" s="587"/>
      <c r="E9" s="601"/>
      <c r="F9" s="589"/>
      <c r="G9" s="632"/>
      <c r="H9" s="57"/>
      <c r="I9" s="49" t="s">
        <v>27</v>
      </c>
      <c r="J9" s="13" t="s">
        <v>59</v>
      </c>
      <c r="K9" s="58"/>
      <c r="L9" s="59">
        <f>K9*M9*N9</f>
        <v>0</v>
      </c>
      <c r="M9" s="59">
        <v>0.8</v>
      </c>
      <c r="N9" s="60">
        <v>1.7</v>
      </c>
      <c r="O9" s="60">
        <f>3.14*0.045^2*K9</f>
        <v>0</v>
      </c>
      <c r="P9" s="61">
        <f>K9*M9*W22</f>
        <v>0</v>
      </c>
      <c r="Q9" s="62"/>
      <c r="S9" s="627"/>
      <c r="T9" s="627"/>
      <c r="U9" s="627"/>
      <c r="V9" s="627"/>
      <c r="W9" s="627"/>
    </row>
    <row r="10" spans="1:32" ht="15.75" thickTop="1" x14ac:dyDescent="0.2">
      <c r="A10" s="141" t="s">
        <v>144</v>
      </c>
      <c r="B10" s="141" t="s">
        <v>145</v>
      </c>
      <c r="C10" s="141" t="s">
        <v>146</v>
      </c>
      <c r="D10" s="141" t="s">
        <v>147</v>
      </c>
      <c r="E10" s="141" t="s">
        <v>148</v>
      </c>
      <c r="F10" s="141" t="s">
        <v>150</v>
      </c>
      <c r="G10" s="63">
        <v>6</v>
      </c>
      <c r="H10" s="64"/>
      <c r="I10" s="50"/>
      <c r="J10" s="13" t="s">
        <v>74</v>
      </c>
      <c r="K10" s="58">
        <v>115</v>
      </c>
      <c r="L10" s="59">
        <f>K10*M10*N10</f>
        <v>156.4</v>
      </c>
      <c r="M10" s="59">
        <v>0.8</v>
      </c>
      <c r="N10" s="60">
        <v>1.7</v>
      </c>
      <c r="O10" s="60">
        <f>3.14*0.045^2*K10</f>
        <v>0.73122749999999992</v>
      </c>
      <c r="P10" s="61">
        <f>K10*M10*W23</f>
        <v>55.20000000000001</v>
      </c>
      <c r="Q10" s="62"/>
      <c r="S10" s="52"/>
      <c r="T10" s="52">
        <v>6</v>
      </c>
      <c r="U10" s="52">
        <v>2.5</v>
      </c>
      <c r="V10" s="52">
        <v>9</v>
      </c>
      <c r="W10" s="52"/>
    </row>
    <row r="11" spans="1:32" s="407" customFormat="1" ht="6.75" x14ac:dyDescent="0.2">
      <c r="A11" s="602"/>
      <c r="B11" s="603"/>
      <c r="C11" s="603"/>
      <c r="D11" s="603"/>
      <c r="E11" s="603"/>
      <c r="F11" s="603"/>
      <c r="G11" s="604"/>
      <c r="H11" s="399"/>
      <c r="I11" s="400"/>
      <c r="J11" s="401"/>
      <c r="K11" s="402"/>
      <c r="L11" s="403"/>
      <c r="M11" s="403"/>
      <c r="N11" s="404"/>
      <c r="O11" s="404"/>
      <c r="P11" s="405"/>
      <c r="Q11" s="406"/>
      <c r="S11" s="408"/>
      <c r="T11" s="408"/>
      <c r="U11" s="408"/>
      <c r="V11" s="408"/>
      <c r="W11" s="408"/>
    </row>
    <row r="12" spans="1:32" s="418" customFormat="1" x14ac:dyDescent="0.2">
      <c r="A12" s="409" t="s">
        <v>32</v>
      </c>
      <c r="B12" s="619" t="s">
        <v>33</v>
      </c>
      <c r="C12" s="620"/>
      <c r="D12" s="620"/>
      <c r="E12" s="621"/>
      <c r="F12" s="620"/>
      <c r="G12" s="622"/>
      <c r="H12" s="410"/>
      <c r="I12" s="411"/>
      <c r="J12" s="412" t="s">
        <v>39</v>
      </c>
      <c r="K12" s="413"/>
      <c r="L12" s="414">
        <f t="shared" ref="L12" si="0">K12*M12*N12</f>
        <v>0</v>
      </c>
      <c r="M12" s="414">
        <v>0.8</v>
      </c>
      <c r="N12" s="415">
        <v>1.7</v>
      </c>
      <c r="O12" s="415">
        <f>3.14*0.045^2*K12</f>
        <v>0</v>
      </c>
      <c r="P12" s="416">
        <f>K12*M12*W24</f>
        <v>0</v>
      </c>
      <c r="Q12" s="417"/>
      <c r="R12" s="412" t="s">
        <v>45</v>
      </c>
      <c r="S12" s="412">
        <v>9</v>
      </c>
      <c r="T12" s="412"/>
      <c r="U12" s="412"/>
      <c r="V12" s="412"/>
      <c r="W12" s="412"/>
    </row>
    <row r="13" spans="1:32" x14ac:dyDescent="0.2">
      <c r="A13" s="52">
        <v>1</v>
      </c>
      <c r="B13" s="447"/>
      <c r="C13" s="1" t="s">
        <v>40</v>
      </c>
      <c r="D13" s="111" t="s">
        <v>1</v>
      </c>
      <c r="E13" s="425">
        <v>582</v>
      </c>
      <c r="F13" s="424"/>
      <c r="G13" s="71">
        <f>E13*F13</f>
        <v>0</v>
      </c>
      <c r="H13" s="9"/>
      <c r="I13" s="49" t="s">
        <v>99</v>
      </c>
      <c r="J13" s="13" t="s">
        <v>59</v>
      </c>
      <c r="K13" s="58"/>
      <c r="L13" s="59">
        <f>K13*M13*N13</f>
        <v>0</v>
      </c>
      <c r="M13" s="59">
        <v>0.8</v>
      </c>
      <c r="N13" s="60">
        <v>1.7</v>
      </c>
      <c r="O13" s="60">
        <f>3.14*0.055^2*K13</f>
        <v>0</v>
      </c>
      <c r="P13" s="61">
        <f>K13*M13*W25</f>
        <v>0</v>
      </c>
      <c r="Q13" s="62"/>
      <c r="R13" s="13" t="s">
        <v>60</v>
      </c>
      <c r="S13" s="13"/>
      <c r="T13" s="13"/>
      <c r="U13" s="13"/>
      <c r="V13" s="13"/>
      <c r="W13" s="13">
        <f>T10*T13</f>
        <v>0</v>
      </c>
    </row>
    <row r="14" spans="1:32" ht="30" x14ac:dyDescent="0.2">
      <c r="A14" s="52">
        <v>2</v>
      </c>
      <c r="B14" s="447"/>
      <c r="C14" s="1" t="s">
        <v>34</v>
      </c>
      <c r="D14" s="111" t="s">
        <v>5</v>
      </c>
      <c r="E14" s="425">
        <v>213</v>
      </c>
      <c r="F14" s="424"/>
      <c r="G14" s="71">
        <f t="shared" ref="G14:G55" si="1">E14*F14</f>
        <v>0</v>
      </c>
      <c r="H14" s="9"/>
      <c r="I14" s="50"/>
      <c r="J14" s="13" t="s">
        <v>74</v>
      </c>
      <c r="K14" s="58">
        <v>110</v>
      </c>
      <c r="L14" s="59">
        <f>K14*M14*N14</f>
        <v>149.6</v>
      </c>
      <c r="M14" s="59">
        <v>0.8</v>
      </c>
      <c r="N14" s="60">
        <v>1.7</v>
      </c>
      <c r="O14" s="60">
        <f>3.14*0.055^2*K14</f>
        <v>1.044835</v>
      </c>
      <c r="P14" s="61">
        <f>K14*M14*W23</f>
        <v>52.800000000000011</v>
      </c>
      <c r="Q14" s="62"/>
      <c r="R14" s="13" t="s">
        <v>77</v>
      </c>
      <c r="S14" s="13">
        <f>T14</f>
        <v>11</v>
      </c>
      <c r="T14" s="13">
        <v>11</v>
      </c>
      <c r="U14" s="13"/>
      <c r="V14" s="13"/>
      <c r="W14" s="13">
        <f>T10*T14+V10*V14</f>
        <v>66</v>
      </c>
    </row>
    <row r="15" spans="1:32" x14ac:dyDescent="0.2">
      <c r="A15" s="52">
        <v>3</v>
      </c>
      <c r="B15" s="447"/>
      <c r="C15" s="1" t="s">
        <v>0</v>
      </c>
      <c r="D15" s="111" t="s">
        <v>1</v>
      </c>
      <c r="E15" s="425">
        <v>20</v>
      </c>
      <c r="F15" s="429"/>
      <c r="G15" s="71">
        <f t="shared" si="1"/>
        <v>0</v>
      </c>
      <c r="H15" s="9"/>
      <c r="I15" s="65"/>
      <c r="J15" s="66" t="s">
        <v>39</v>
      </c>
      <c r="K15" s="67"/>
      <c r="L15" s="68">
        <f t="shared" ref="L15" si="2">K15*M15*N15</f>
        <v>0</v>
      </c>
      <c r="M15" s="68">
        <v>0.8</v>
      </c>
      <c r="N15" s="69">
        <v>1.7</v>
      </c>
      <c r="O15" s="69">
        <f>3.14*0.055^2*K15</f>
        <v>0</v>
      </c>
      <c r="P15" s="70">
        <f>K15*M15*W27</f>
        <v>0</v>
      </c>
      <c r="Q15" s="72"/>
      <c r="R15" s="66" t="s">
        <v>47</v>
      </c>
      <c r="S15" s="66"/>
      <c r="T15" s="66"/>
      <c r="U15" s="66">
        <v>20</v>
      </c>
      <c r="V15" s="66"/>
      <c r="W15" s="66">
        <f>U10*U15</f>
        <v>50</v>
      </c>
    </row>
    <row r="16" spans="1:32" ht="18" x14ac:dyDescent="0.2">
      <c r="A16" s="52">
        <v>4</v>
      </c>
      <c r="B16" s="447"/>
      <c r="C16" s="1" t="s">
        <v>17</v>
      </c>
      <c r="D16" s="111" t="s">
        <v>5</v>
      </c>
      <c r="E16" s="425">
        <v>25</v>
      </c>
      <c r="F16" s="429"/>
      <c r="G16" s="71">
        <f t="shared" si="1"/>
        <v>0</v>
      </c>
      <c r="H16" s="9"/>
      <c r="I16" s="73" t="s">
        <v>28</v>
      </c>
      <c r="J16" s="52"/>
      <c r="K16" s="74">
        <f>SUM(K9:K15)</f>
        <v>225</v>
      </c>
      <c r="L16" s="75">
        <f>SUM(L9:L15)</f>
        <v>306</v>
      </c>
      <c r="M16" s="76"/>
      <c r="N16" s="76"/>
      <c r="O16" s="76"/>
      <c r="P16" s="77"/>
      <c r="Q16" s="6"/>
      <c r="R16" s="52" t="s">
        <v>48</v>
      </c>
      <c r="S16" s="52">
        <f>U15</f>
        <v>20</v>
      </c>
      <c r="T16" s="52"/>
      <c r="U16" s="52"/>
      <c r="V16" s="52"/>
      <c r="W16" s="52"/>
    </row>
    <row r="17" spans="1:23" ht="30" x14ac:dyDescent="0.2">
      <c r="A17" s="52">
        <v>5</v>
      </c>
      <c r="B17" s="447"/>
      <c r="C17" s="1" t="s">
        <v>82</v>
      </c>
      <c r="D17" s="110" t="s">
        <v>6</v>
      </c>
      <c r="E17" s="425">
        <v>24.55</v>
      </c>
      <c r="F17" s="424"/>
      <c r="G17" s="71">
        <f t="shared" si="1"/>
        <v>0</v>
      </c>
      <c r="H17" s="9"/>
      <c r="I17" s="78" t="s">
        <v>29</v>
      </c>
      <c r="J17" s="13" t="s">
        <v>59</v>
      </c>
      <c r="K17" s="79">
        <f>W13</f>
        <v>0</v>
      </c>
      <c r="L17" s="80">
        <f t="shared" ref="L17:L19" si="3">K17*M17*N17</f>
        <v>0</v>
      </c>
      <c r="M17" s="80">
        <v>0.5</v>
      </c>
      <c r="N17" s="80">
        <v>1.2</v>
      </c>
      <c r="O17" s="80"/>
      <c r="P17" s="61">
        <f>K17*M17*W22</f>
        <v>0</v>
      </c>
      <c r="Q17" s="72"/>
      <c r="R17" s="81" t="s">
        <v>49</v>
      </c>
      <c r="S17" s="82">
        <f>SUM(S12:S15)</f>
        <v>20</v>
      </c>
      <c r="T17" s="82"/>
      <c r="U17" s="82"/>
      <c r="V17" s="82"/>
      <c r="W17" s="83"/>
    </row>
    <row r="18" spans="1:23" ht="18" x14ac:dyDescent="0.2">
      <c r="A18" s="628">
        <v>6</v>
      </c>
      <c r="B18" s="623" t="s">
        <v>41</v>
      </c>
      <c r="C18" s="624"/>
      <c r="D18" s="110" t="s">
        <v>6</v>
      </c>
      <c r="E18" s="423">
        <f>E19+E20</f>
        <v>351.04999999999995</v>
      </c>
      <c r="F18" s="425"/>
      <c r="G18" s="71"/>
      <c r="H18" s="9"/>
      <c r="I18" s="84"/>
      <c r="J18" s="13" t="s">
        <v>74</v>
      </c>
      <c r="K18" s="79">
        <f>W14</f>
        <v>66</v>
      </c>
      <c r="L18" s="80">
        <f t="shared" si="3"/>
        <v>39.6</v>
      </c>
      <c r="M18" s="80">
        <v>0.5</v>
      </c>
      <c r="N18" s="80">
        <v>1.2</v>
      </c>
      <c r="O18" s="80"/>
      <c r="P18" s="61">
        <f>K18*M18*W23</f>
        <v>19.800000000000004</v>
      </c>
      <c r="Q18" s="72"/>
    </row>
    <row r="19" spans="1:23" ht="18" x14ac:dyDescent="0.2">
      <c r="A19" s="629"/>
      <c r="B19" s="447"/>
      <c r="C19" s="85" t="s">
        <v>86</v>
      </c>
      <c r="D19" s="110" t="s">
        <v>6</v>
      </c>
      <c r="E19" s="425">
        <v>280.83999999999997</v>
      </c>
      <c r="F19" s="430"/>
      <c r="G19" s="71">
        <f t="shared" si="1"/>
        <v>0</v>
      </c>
      <c r="H19" s="9"/>
      <c r="I19" s="84"/>
      <c r="J19" s="66" t="s">
        <v>39</v>
      </c>
      <c r="K19" s="86">
        <f>W15</f>
        <v>50</v>
      </c>
      <c r="L19" s="87">
        <f t="shared" si="3"/>
        <v>30</v>
      </c>
      <c r="M19" s="87">
        <v>0.5</v>
      </c>
      <c r="N19" s="87">
        <v>1.2</v>
      </c>
      <c r="O19" s="87"/>
      <c r="P19" s="88"/>
    </row>
    <row r="20" spans="1:23" ht="18" x14ac:dyDescent="0.2">
      <c r="A20" s="630"/>
      <c r="B20" s="447"/>
      <c r="C20" s="89" t="s">
        <v>87</v>
      </c>
      <c r="D20" s="110" t="s">
        <v>6</v>
      </c>
      <c r="E20" s="425">
        <v>70.209999999999994</v>
      </c>
      <c r="F20" s="431"/>
      <c r="G20" s="71">
        <f t="shared" si="1"/>
        <v>0</v>
      </c>
      <c r="H20" s="9"/>
      <c r="I20" s="90" t="s">
        <v>30</v>
      </c>
      <c r="J20" s="52"/>
      <c r="K20" s="74">
        <f>SUM(K17:K19)</f>
        <v>116</v>
      </c>
      <c r="L20" s="75">
        <f>SUM(L17:L19)</f>
        <v>69.599999999999994</v>
      </c>
      <c r="M20" s="76"/>
      <c r="N20" s="76"/>
      <c r="O20" s="76">
        <f>SUM(O9:O19)</f>
        <v>1.7760624999999999</v>
      </c>
      <c r="P20" s="77">
        <f>SUM(P9:P19)</f>
        <v>127.80000000000004</v>
      </c>
    </row>
    <row r="21" spans="1:23" ht="30" x14ac:dyDescent="0.2">
      <c r="A21" s="51">
        <v>7</v>
      </c>
      <c r="B21" s="448"/>
      <c r="C21" s="5" t="s">
        <v>18</v>
      </c>
      <c r="D21" s="110" t="s">
        <v>6</v>
      </c>
      <c r="E21" s="425">
        <v>70.209999999999994</v>
      </c>
      <c r="F21" s="432"/>
      <c r="G21" s="71">
        <f t="shared" si="1"/>
        <v>0</v>
      </c>
      <c r="H21" s="9"/>
      <c r="I21" s="91"/>
      <c r="N21" s="6"/>
      <c r="P21" s="92" t="e">
        <f>#REF!/2.4</f>
        <v>#REF!</v>
      </c>
      <c r="Q21" s="52" t="s">
        <v>56</v>
      </c>
      <c r="R21" s="52" t="s">
        <v>50</v>
      </c>
      <c r="S21" s="52" t="s">
        <v>51</v>
      </c>
      <c r="T21" s="52" t="s">
        <v>52</v>
      </c>
      <c r="U21" s="52" t="s">
        <v>53</v>
      </c>
      <c r="V21" s="52" t="s">
        <v>54</v>
      </c>
      <c r="W21" s="52" t="s">
        <v>58</v>
      </c>
    </row>
    <row r="22" spans="1:23" ht="30" x14ac:dyDescent="0.2">
      <c r="A22" s="52">
        <v>8</v>
      </c>
      <c r="B22" s="447"/>
      <c r="C22" s="93" t="s">
        <v>19</v>
      </c>
      <c r="D22" s="110" t="s">
        <v>6</v>
      </c>
      <c r="E22" s="425">
        <v>70.209999999999994</v>
      </c>
      <c r="F22" s="433"/>
      <c r="G22" s="71">
        <f t="shared" si="1"/>
        <v>0</v>
      </c>
      <c r="H22" s="9"/>
      <c r="I22" s="94"/>
      <c r="J22" s="52" t="s">
        <v>46</v>
      </c>
      <c r="K22" s="52" t="s">
        <v>43</v>
      </c>
      <c r="N22" s="6"/>
      <c r="P22" s="92" t="e">
        <f>#REF!/2.3</f>
        <v>#REF!</v>
      </c>
      <c r="Q22" s="52">
        <v>1</v>
      </c>
      <c r="R22" s="52" t="s">
        <v>75</v>
      </c>
      <c r="S22" s="52">
        <v>0.04</v>
      </c>
      <c r="T22" s="52">
        <v>0.04</v>
      </c>
      <c r="U22" s="52">
        <v>0.06</v>
      </c>
      <c r="V22" s="52">
        <v>0.46</v>
      </c>
      <c r="W22" s="52">
        <f>SUM(S22:V22)</f>
        <v>0.60000000000000009</v>
      </c>
    </row>
    <row r="23" spans="1:23" ht="18" x14ac:dyDescent="0.2">
      <c r="A23" s="51">
        <v>9</v>
      </c>
      <c r="B23" s="448"/>
      <c r="C23" s="4" t="s">
        <v>81</v>
      </c>
      <c r="D23" s="110" t="s">
        <v>6</v>
      </c>
      <c r="E23" s="425">
        <v>351.05</v>
      </c>
      <c r="F23" s="434"/>
      <c r="G23" s="71">
        <f t="shared" si="1"/>
        <v>0</v>
      </c>
      <c r="H23" s="9"/>
      <c r="I23" s="52" t="s">
        <v>61</v>
      </c>
      <c r="J23" s="52">
        <v>5</v>
      </c>
      <c r="K23" s="52"/>
      <c r="P23" s="92" t="e">
        <f>#REF!/2.2</f>
        <v>#REF!</v>
      </c>
      <c r="Q23" s="52">
        <v>2</v>
      </c>
      <c r="R23" s="52" t="s">
        <v>55</v>
      </c>
      <c r="S23" s="52">
        <v>0.04</v>
      </c>
      <c r="T23" s="52">
        <v>0.04</v>
      </c>
      <c r="U23" s="52">
        <v>0.06</v>
      </c>
      <c r="V23" s="52">
        <v>0.46</v>
      </c>
      <c r="W23" s="52">
        <f>SUM(S23:V23)</f>
        <v>0.60000000000000009</v>
      </c>
    </row>
    <row r="24" spans="1:23" ht="18" x14ac:dyDescent="0.2">
      <c r="A24" s="52">
        <v>10</v>
      </c>
      <c r="B24" s="447"/>
      <c r="C24" s="4" t="s">
        <v>38</v>
      </c>
      <c r="D24" s="111" t="s">
        <v>5</v>
      </c>
      <c r="E24" s="425">
        <v>405</v>
      </c>
      <c r="F24" s="435"/>
      <c r="G24" s="71">
        <f t="shared" si="1"/>
        <v>0</v>
      </c>
      <c r="H24" s="9"/>
      <c r="I24" s="52" t="s">
        <v>63</v>
      </c>
      <c r="J24" s="52">
        <v>3</v>
      </c>
      <c r="K24" s="95"/>
      <c r="P24" s="92" t="e">
        <f>P21+P22+P23+E28</f>
        <v>#REF!</v>
      </c>
      <c r="Q24" s="96">
        <v>3</v>
      </c>
      <c r="R24" s="52" t="s">
        <v>76</v>
      </c>
      <c r="S24" s="52"/>
      <c r="T24" s="52"/>
      <c r="U24" s="52"/>
      <c r="V24" s="52"/>
      <c r="W24" s="52">
        <v>0.1</v>
      </c>
    </row>
    <row r="25" spans="1:23" ht="45" x14ac:dyDescent="0.2">
      <c r="A25" s="51">
        <v>11</v>
      </c>
      <c r="B25" s="448"/>
      <c r="C25" s="14" t="s">
        <v>72</v>
      </c>
      <c r="D25" s="110" t="s">
        <v>6</v>
      </c>
      <c r="E25" s="427">
        <v>89.32</v>
      </c>
      <c r="F25" s="436"/>
      <c r="G25" s="71">
        <f t="shared" si="1"/>
        <v>0</v>
      </c>
      <c r="H25" s="9"/>
      <c r="I25" s="52" t="s">
        <v>78</v>
      </c>
      <c r="J25" s="52">
        <v>2</v>
      </c>
      <c r="K25" s="52"/>
    </row>
    <row r="26" spans="1:23" ht="45" x14ac:dyDescent="0.2">
      <c r="A26" s="52">
        <v>12</v>
      </c>
      <c r="B26" s="447"/>
      <c r="C26" s="15" t="s">
        <v>106</v>
      </c>
      <c r="D26" s="110" t="s">
        <v>6</v>
      </c>
      <c r="E26" s="427">
        <v>183.03</v>
      </c>
      <c r="F26" s="437"/>
      <c r="G26" s="71">
        <f t="shared" si="1"/>
        <v>0</v>
      </c>
      <c r="H26" s="9"/>
      <c r="I26" s="52" t="s">
        <v>93</v>
      </c>
      <c r="J26" s="52">
        <v>2</v>
      </c>
      <c r="K26" s="52"/>
    </row>
    <row r="27" spans="1:23" x14ac:dyDescent="0.2">
      <c r="A27" s="51">
        <v>13</v>
      </c>
      <c r="B27" s="448"/>
      <c r="C27" s="4" t="s">
        <v>3</v>
      </c>
      <c r="D27" s="111" t="s">
        <v>4</v>
      </c>
      <c r="E27" s="425">
        <v>5</v>
      </c>
      <c r="F27" s="438"/>
      <c r="G27" s="71">
        <f t="shared" si="1"/>
        <v>0</v>
      </c>
      <c r="H27" s="9"/>
      <c r="I27" s="52" t="s">
        <v>94</v>
      </c>
      <c r="J27" s="52">
        <v>7</v>
      </c>
      <c r="K27" s="52"/>
      <c r="N27" s="6"/>
      <c r="R27" s="97"/>
      <c r="S27" s="97"/>
      <c r="V27" s="98"/>
      <c r="W27" s="6"/>
    </row>
    <row r="28" spans="1:23" ht="30" x14ac:dyDescent="0.2">
      <c r="A28" s="51">
        <v>14</v>
      </c>
      <c r="B28" s="448"/>
      <c r="C28" s="18" t="s">
        <v>107</v>
      </c>
      <c r="D28" s="10" t="s">
        <v>6</v>
      </c>
      <c r="E28" s="428">
        <v>97.98</v>
      </c>
      <c r="F28" s="437"/>
      <c r="G28" s="71">
        <f t="shared" si="1"/>
        <v>0</v>
      </c>
      <c r="H28" s="99"/>
      <c r="I28" s="98"/>
      <c r="J28" s="100"/>
      <c r="K28" s="100"/>
      <c r="L28" s="100"/>
      <c r="M28" s="97"/>
      <c r="N28" s="6"/>
      <c r="O28" s="72"/>
      <c r="P28" s="97"/>
      <c r="Q28" s="97"/>
      <c r="R28" s="97"/>
      <c r="S28" s="6"/>
      <c r="T28" s="6"/>
    </row>
    <row r="29" spans="1:23" s="421" customFormat="1" ht="15.75" customHeight="1" x14ac:dyDescent="0.2">
      <c r="A29" s="409" t="s">
        <v>35</v>
      </c>
      <c r="B29" s="619" t="s">
        <v>36</v>
      </c>
      <c r="C29" s="620"/>
      <c r="D29" s="620"/>
      <c r="E29" s="621"/>
      <c r="F29" s="620"/>
      <c r="G29" s="622"/>
      <c r="H29" s="419"/>
      <c r="I29" s="625"/>
      <c r="J29" s="625"/>
      <c r="K29" s="625"/>
      <c r="L29" s="420"/>
      <c r="M29" s="420"/>
      <c r="N29" s="420"/>
      <c r="O29" s="420"/>
      <c r="P29" s="420"/>
      <c r="Q29" s="420"/>
      <c r="R29" s="420"/>
      <c r="S29" s="420"/>
      <c r="T29" s="420"/>
      <c r="U29" s="418"/>
      <c r="V29" s="418"/>
      <c r="W29" s="418"/>
    </row>
    <row r="30" spans="1:23" s="97" customFormat="1" x14ac:dyDescent="0.25">
      <c r="A30" s="52">
        <v>1</v>
      </c>
      <c r="B30" s="447"/>
      <c r="C30" s="101" t="s">
        <v>15</v>
      </c>
      <c r="D30" s="110" t="s">
        <v>1</v>
      </c>
      <c r="E30" s="425">
        <v>115</v>
      </c>
      <c r="F30" s="439"/>
      <c r="G30" s="71">
        <f t="shared" si="1"/>
        <v>0</v>
      </c>
      <c r="H30" s="9"/>
      <c r="I30" s="100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3"/>
      <c r="V30" s="3"/>
      <c r="W30" s="3"/>
    </row>
    <row r="31" spans="1:23" s="97" customFormat="1" x14ac:dyDescent="0.25">
      <c r="A31" s="52">
        <v>2</v>
      </c>
      <c r="B31" s="447"/>
      <c r="C31" s="101" t="s">
        <v>95</v>
      </c>
      <c r="D31" s="110" t="s">
        <v>1</v>
      </c>
      <c r="E31" s="425">
        <v>110</v>
      </c>
      <c r="F31" s="439"/>
      <c r="G31" s="71">
        <f t="shared" si="1"/>
        <v>0</v>
      </c>
      <c r="H31" s="9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3"/>
      <c r="V31" s="3"/>
      <c r="W31" s="3"/>
    </row>
    <row r="32" spans="1:23" s="97" customFormat="1" x14ac:dyDescent="0.2">
      <c r="A32" s="52">
        <v>3</v>
      </c>
      <c r="B32" s="447"/>
      <c r="C32" s="4" t="s">
        <v>104</v>
      </c>
      <c r="D32" s="111" t="s">
        <v>2</v>
      </c>
      <c r="E32" s="426">
        <v>1</v>
      </c>
      <c r="F32" s="439"/>
      <c r="G32" s="71">
        <f t="shared" si="1"/>
        <v>0</v>
      </c>
      <c r="H32" s="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3"/>
      <c r="V32" s="3"/>
      <c r="W32" s="3"/>
    </row>
    <row r="33" spans="1:20" x14ac:dyDescent="0.2">
      <c r="A33" s="52">
        <v>4</v>
      </c>
      <c r="B33" s="447"/>
      <c r="C33" s="4" t="s">
        <v>16</v>
      </c>
      <c r="D33" s="111" t="s">
        <v>2</v>
      </c>
      <c r="E33" s="426">
        <v>2</v>
      </c>
      <c r="F33" s="439"/>
      <c r="G33" s="71">
        <f t="shared" si="1"/>
        <v>0</v>
      </c>
      <c r="H33" s="102"/>
      <c r="I33" s="100"/>
      <c r="N33" s="6"/>
      <c r="O33" s="6"/>
      <c r="P33" s="6"/>
      <c r="Q33" s="6"/>
      <c r="R33" s="6"/>
      <c r="S33" s="6"/>
      <c r="T33" s="6"/>
    </row>
    <row r="34" spans="1:20" x14ac:dyDescent="0.2">
      <c r="A34" s="52">
        <v>5</v>
      </c>
      <c r="B34" s="447"/>
      <c r="C34" s="103" t="s">
        <v>105</v>
      </c>
      <c r="D34" s="111" t="s">
        <v>2</v>
      </c>
      <c r="E34" s="426">
        <v>1</v>
      </c>
      <c r="F34" s="424"/>
      <c r="G34" s="71">
        <f t="shared" si="1"/>
        <v>0</v>
      </c>
      <c r="H34" s="102"/>
      <c r="N34" s="6"/>
      <c r="O34" s="6"/>
      <c r="P34" s="6"/>
      <c r="Q34" s="6"/>
      <c r="R34" s="6"/>
      <c r="S34" s="6"/>
      <c r="T34" s="6"/>
    </row>
    <row r="35" spans="1:20" x14ac:dyDescent="0.2">
      <c r="A35" s="52">
        <v>6</v>
      </c>
      <c r="B35" s="447"/>
      <c r="C35" s="4" t="s">
        <v>90</v>
      </c>
      <c r="D35" s="422" t="s">
        <v>2</v>
      </c>
      <c r="E35" s="426">
        <v>3</v>
      </c>
      <c r="F35" s="440"/>
      <c r="G35" s="71">
        <f t="shared" si="1"/>
        <v>0</v>
      </c>
      <c r="H35" s="102"/>
      <c r="N35" s="6"/>
      <c r="O35" s="6"/>
      <c r="P35" s="6"/>
      <c r="Q35" s="6"/>
      <c r="R35" s="6"/>
      <c r="S35" s="6"/>
      <c r="T35" s="6"/>
    </row>
    <row r="36" spans="1:20" x14ac:dyDescent="0.2">
      <c r="A36" s="52">
        <v>7</v>
      </c>
      <c r="B36" s="447"/>
      <c r="C36" s="4" t="s">
        <v>10</v>
      </c>
      <c r="D36" s="422" t="s">
        <v>2</v>
      </c>
      <c r="E36" s="426">
        <v>3</v>
      </c>
      <c r="F36" s="439"/>
      <c r="G36" s="71">
        <f t="shared" si="1"/>
        <v>0</v>
      </c>
      <c r="H36" s="97"/>
      <c r="N36" s="6"/>
      <c r="O36" s="6"/>
      <c r="P36" s="6"/>
      <c r="Q36" s="6"/>
      <c r="R36" s="6"/>
      <c r="S36" s="6"/>
      <c r="T36" s="6"/>
    </row>
    <row r="37" spans="1:20" x14ac:dyDescent="0.2">
      <c r="A37" s="52">
        <v>8</v>
      </c>
      <c r="B37" s="447"/>
      <c r="C37" s="4" t="s">
        <v>91</v>
      </c>
      <c r="D37" s="111" t="s">
        <v>2</v>
      </c>
      <c r="E37" s="426">
        <v>1</v>
      </c>
      <c r="F37" s="441"/>
      <c r="G37" s="71">
        <f t="shared" si="1"/>
        <v>0</v>
      </c>
      <c r="H37" s="97"/>
      <c r="N37" s="6"/>
      <c r="O37" s="6"/>
      <c r="P37" s="6"/>
      <c r="Q37" s="6"/>
      <c r="R37" s="6"/>
      <c r="S37" s="6"/>
      <c r="T37" s="6"/>
    </row>
    <row r="38" spans="1:20" x14ac:dyDescent="0.2">
      <c r="A38" s="52">
        <v>9</v>
      </c>
      <c r="B38" s="447"/>
      <c r="C38" s="4" t="s">
        <v>11</v>
      </c>
      <c r="D38" s="111" t="s">
        <v>2</v>
      </c>
      <c r="E38" s="426">
        <v>2</v>
      </c>
      <c r="F38" s="441"/>
      <c r="G38" s="71">
        <f t="shared" si="1"/>
        <v>0</v>
      </c>
      <c r="H38" s="97"/>
      <c r="N38" s="6"/>
      <c r="O38" s="6"/>
      <c r="P38" s="6"/>
      <c r="Q38" s="6"/>
      <c r="R38" s="6"/>
      <c r="S38" s="6"/>
      <c r="T38" s="6"/>
    </row>
    <row r="39" spans="1:20" ht="30" x14ac:dyDescent="0.25">
      <c r="A39" s="52">
        <v>10</v>
      </c>
      <c r="B39" s="447"/>
      <c r="C39" s="12" t="s">
        <v>92</v>
      </c>
      <c r="D39" s="111" t="s">
        <v>2</v>
      </c>
      <c r="E39" s="426">
        <v>3</v>
      </c>
      <c r="F39" s="442"/>
      <c r="G39" s="71">
        <f t="shared" si="1"/>
        <v>0</v>
      </c>
      <c r="H39" s="97"/>
      <c r="N39" s="6"/>
      <c r="O39" s="6"/>
      <c r="P39" s="6"/>
      <c r="Q39" s="6"/>
      <c r="R39" s="6"/>
      <c r="S39" s="6"/>
      <c r="T39" s="6"/>
    </row>
    <row r="40" spans="1:20" ht="30" x14ac:dyDescent="0.25">
      <c r="A40" s="52">
        <v>11</v>
      </c>
      <c r="B40" s="447"/>
      <c r="C40" s="12" t="s">
        <v>37</v>
      </c>
      <c r="D40" s="111" t="s">
        <v>2</v>
      </c>
      <c r="E40" s="426">
        <v>3</v>
      </c>
      <c r="F40" s="442"/>
      <c r="G40" s="71">
        <f t="shared" si="1"/>
        <v>0</v>
      </c>
      <c r="H40" s="97"/>
      <c r="N40" s="6"/>
      <c r="O40" s="6"/>
      <c r="P40" s="6"/>
      <c r="Q40" s="6"/>
      <c r="R40" s="6"/>
      <c r="S40" s="6"/>
      <c r="T40" s="6"/>
    </row>
    <row r="41" spans="1:20" x14ac:dyDescent="0.2">
      <c r="A41" s="52">
        <v>12</v>
      </c>
      <c r="B41" s="447"/>
      <c r="C41" s="4" t="s">
        <v>12</v>
      </c>
      <c r="D41" s="111" t="s">
        <v>2</v>
      </c>
      <c r="E41" s="426">
        <v>1</v>
      </c>
      <c r="F41" s="443"/>
      <c r="G41" s="71">
        <f t="shared" si="1"/>
        <v>0</v>
      </c>
      <c r="H41" s="97"/>
      <c r="N41" s="6"/>
      <c r="O41" s="6"/>
      <c r="P41" s="6"/>
      <c r="Q41" s="6"/>
      <c r="R41" s="6"/>
      <c r="S41" s="6"/>
      <c r="T41" s="6"/>
    </row>
    <row r="42" spans="1:20" x14ac:dyDescent="0.2">
      <c r="A42" s="52">
        <v>13</v>
      </c>
      <c r="B42" s="447"/>
      <c r="C42" s="4" t="s">
        <v>20</v>
      </c>
      <c r="D42" s="111" t="s">
        <v>2</v>
      </c>
      <c r="E42" s="426">
        <v>2</v>
      </c>
      <c r="F42" s="444"/>
      <c r="G42" s="71">
        <f t="shared" si="1"/>
        <v>0</v>
      </c>
      <c r="H42" s="97"/>
      <c r="N42" s="6"/>
      <c r="O42" s="6"/>
      <c r="P42" s="6"/>
      <c r="Q42" s="6"/>
      <c r="R42" s="6"/>
      <c r="S42" s="6"/>
      <c r="T42" s="6"/>
    </row>
    <row r="43" spans="1:20" x14ac:dyDescent="0.2">
      <c r="A43" s="52">
        <v>14</v>
      </c>
      <c r="B43" s="447"/>
      <c r="C43" s="4" t="s">
        <v>13</v>
      </c>
      <c r="D43" s="111" t="s">
        <v>2</v>
      </c>
      <c r="E43" s="426">
        <v>7</v>
      </c>
      <c r="F43" s="445"/>
      <c r="G43" s="71">
        <f t="shared" si="1"/>
        <v>0</v>
      </c>
      <c r="H43" s="97"/>
      <c r="N43" s="6"/>
      <c r="O43" s="6"/>
      <c r="P43" s="6"/>
      <c r="Q43" s="6"/>
      <c r="R43" s="6"/>
      <c r="S43" s="6"/>
      <c r="T43" s="6"/>
    </row>
    <row r="44" spans="1:20" x14ac:dyDescent="0.2">
      <c r="A44" s="52">
        <v>15</v>
      </c>
      <c r="B44" s="447"/>
      <c r="C44" s="4" t="s">
        <v>108</v>
      </c>
      <c r="D44" s="111" t="s">
        <v>2</v>
      </c>
      <c r="E44" s="426">
        <v>1</v>
      </c>
      <c r="F44" s="445"/>
      <c r="G44" s="71">
        <f t="shared" si="1"/>
        <v>0</v>
      </c>
      <c r="H44" s="97"/>
      <c r="N44" s="6"/>
      <c r="O44" s="6"/>
      <c r="P44" s="6"/>
      <c r="Q44" s="6"/>
      <c r="R44" s="6"/>
      <c r="S44" s="6"/>
      <c r="T44" s="6"/>
    </row>
    <row r="45" spans="1:20" x14ac:dyDescent="0.2">
      <c r="A45" s="52">
        <v>16</v>
      </c>
      <c r="B45" s="447"/>
      <c r="C45" s="4" t="s">
        <v>97</v>
      </c>
      <c r="D45" s="111" t="s">
        <v>2</v>
      </c>
      <c r="E45" s="426">
        <v>7</v>
      </c>
      <c r="F45" s="445"/>
      <c r="G45" s="71">
        <f t="shared" si="1"/>
        <v>0</v>
      </c>
      <c r="H45" s="97"/>
      <c r="N45" s="6"/>
      <c r="O45" s="6"/>
      <c r="P45" s="6"/>
      <c r="Q45" s="6"/>
      <c r="R45" s="6"/>
      <c r="S45" s="6"/>
      <c r="T45" s="6"/>
    </row>
    <row r="46" spans="1:20" x14ac:dyDescent="0.2">
      <c r="A46" s="52">
        <v>17</v>
      </c>
      <c r="B46" s="447"/>
      <c r="C46" s="4" t="s">
        <v>98</v>
      </c>
      <c r="D46" s="111" t="s">
        <v>2</v>
      </c>
      <c r="E46" s="426">
        <v>2</v>
      </c>
      <c r="F46" s="424"/>
      <c r="G46" s="71">
        <f t="shared" si="1"/>
        <v>0</v>
      </c>
      <c r="H46" s="97"/>
      <c r="N46" s="6"/>
      <c r="O46" s="6"/>
      <c r="P46" s="6"/>
      <c r="Q46" s="6"/>
      <c r="R46" s="6"/>
      <c r="S46" s="6"/>
      <c r="T46" s="6"/>
    </row>
    <row r="47" spans="1:20" x14ac:dyDescent="0.2">
      <c r="A47" s="52">
        <v>18</v>
      </c>
      <c r="B47" s="447"/>
      <c r="C47" s="4" t="s">
        <v>83</v>
      </c>
      <c r="D47" s="111" t="s">
        <v>2</v>
      </c>
      <c r="E47" s="426">
        <v>2</v>
      </c>
      <c r="F47" s="424"/>
      <c r="G47" s="71">
        <f t="shared" si="1"/>
        <v>0</v>
      </c>
      <c r="H47" s="97"/>
      <c r="N47" s="6"/>
      <c r="O47" s="6"/>
      <c r="P47" s="6"/>
      <c r="Q47" s="6"/>
      <c r="R47" s="6"/>
      <c r="S47" s="6"/>
      <c r="T47" s="6"/>
    </row>
    <row r="48" spans="1:20" x14ac:dyDescent="0.2">
      <c r="A48" s="52">
        <v>19</v>
      </c>
      <c r="B48" s="447"/>
      <c r="C48" s="4" t="s">
        <v>84</v>
      </c>
      <c r="D48" s="111" t="s">
        <v>2</v>
      </c>
      <c r="E48" s="426">
        <v>3</v>
      </c>
      <c r="F48" s="424"/>
      <c r="G48" s="71">
        <f t="shared" si="1"/>
        <v>0</v>
      </c>
      <c r="H48" s="97"/>
      <c r="N48" s="6"/>
      <c r="O48" s="6"/>
      <c r="P48" s="6"/>
      <c r="Q48" s="6"/>
      <c r="R48" s="6"/>
    </row>
    <row r="49" spans="1:32" x14ac:dyDescent="0.2">
      <c r="A49" s="52">
        <v>20</v>
      </c>
      <c r="B49" s="447"/>
      <c r="C49" s="4" t="s">
        <v>85</v>
      </c>
      <c r="D49" s="111" t="s">
        <v>2</v>
      </c>
      <c r="E49" s="426">
        <v>5</v>
      </c>
      <c r="F49" s="424"/>
      <c r="G49" s="71">
        <f t="shared" si="1"/>
        <v>0</v>
      </c>
      <c r="H49" s="97"/>
      <c r="N49" s="6"/>
      <c r="O49" s="6"/>
      <c r="P49" s="6"/>
      <c r="Q49" s="6"/>
      <c r="R49" s="6"/>
    </row>
    <row r="50" spans="1:32" x14ac:dyDescent="0.2">
      <c r="A50" s="52">
        <v>21</v>
      </c>
      <c r="B50" s="447"/>
      <c r="C50" s="4" t="s">
        <v>96</v>
      </c>
      <c r="D50" s="111" t="s">
        <v>2</v>
      </c>
      <c r="E50" s="426">
        <v>6</v>
      </c>
      <c r="F50" s="439"/>
      <c r="G50" s="71">
        <f t="shared" si="1"/>
        <v>0</v>
      </c>
      <c r="H50" s="97"/>
      <c r="N50" s="6"/>
      <c r="O50" s="6"/>
      <c r="P50" s="6"/>
      <c r="Q50" s="6"/>
      <c r="R50" s="6"/>
    </row>
    <row r="51" spans="1:32" x14ac:dyDescent="0.2">
      <c r="A51" s="52">
        <v>22</v>
      </c>
      <c r="B51" s="447"/>
      <c r="C51" s="4" t="s">
        <v>42</v>
      </c>
      <c r="D51" s="111" t="s">
        <v>2</v>
      </c>
      <c r="E51" s="426">
        <v>6</v>
      </c>
      <c r="F51" s="439"/>
      <c r="G51" s="71">
        <f t="shared" si="1"/>
        <v>0</v>
      </c>
      <c r="H51" s="97"/>
      <c r="N51" s="6"/>
      <c r="O51" s="6"/>
      <c r="P51" s="6"/>
    </row>
    <row r="52" spans="1:32" s="6" customFormat="1" x14ac:dyDescent="0.2">
      <c r="A52" s="52">
        <v>23</v>
      </c>
      <c r="B52" s="447"/>
      <c r="C52" s="4" t="s">
        <v>68</v>
      </c>
      <c r="D52" s="111" t="s">
        <v>1</v>
      </c>
      <c r="E52" s="425">
        <v>225</v>
      </c>
      <c r="F52" s="446"/>
      <c r="G52" s="71">
        <f t="shared" si="1"/>
        <v>0</v>
      </c>
      <c r="H52" s="97"/>
      <c r="Q52" s="3"/>
      <c r="R52" s="3"/>
      <c r="S52" s="3"/>
      <c r="T52" s="3"/>
      <c r="U52" s="3"/>
      <c r="V52" s="3"/>
      <c r="W52" s="3"/>
    </row>
    <row r="53" spans="1:32" s="6" customFormat="1" x14ac:dyDescent="0.2">
      <c r="A53" s="52">
        <v>24</v>
      </c>
      <c r="B53" s="447"/>
      <c r="C53" s="4" t="s">
        <v>14</v>
      </c>
      <c r="D53" s="111" t="s">
        <v>1</v>
      </c>
      <c r="E53" s="425">
        <v>225</v>
      </c>
      <c r="F53" s="446"/>
      <c r="G53" s="71">
        <f t="shared" si="1"/>
        <v>0</v>
      </c>
      <c r="H53" s="97"/>
      <c r="Q53" s="3"/>
      <c r="R53" s="3"/>
      <c r="S53" s="3"/>
      <c r="T53" s="3"/>
      <c r="U53" s="3"/>
      <c r="V53" s="3"/>
      <c r="W53" s="3"/>
    </row>
    <row r="54" spans="1:32" s="6" customFormat="1" x14ac:dyDescent="0.2">
      <c r="A54" s="52">
        <v>25</v>
      </c>
      <c r="B54" s="447"/>
      <c r="C54" s="4" t="s">
        <v>8</v>
      </c>
      <c r="D54" s="111" t="s">
        <v>1</v>
      </c>
      <c r="E54" s="425">
        <v>225</v>
      </c>
      <c r="F54" s="446"/>
      <c r="G54" s="71">
        <f t="shared" si="1"/>
        <v>0</v>
      </c>
      <c r="H54" s="97"/>
      <c r="Q54" s="3"/>
      <c r="R54" s="3"/>
      <c r="S54" s="3"/>
      <c r="T54" s="3"/>
      <c r="U54" s="3"/>
      <c r="V54" s="3"/>
      <c r="W54" s="3"/>
    </row>
    <row r="55" spans="1:32" s="6" customFormat="1" ht="15.75" thickBot="1" x14ac:dyDescent="0.25">
      <c r="A55" s="52">
        <v>26</v>
      </c>
      <c r="B55" s="447"/>
      <c r="C55" s="4" t="s">
        <v>9</v>
      </c>
      <c r="D55" s="111" t="s">
        <v>1</v>
      </c>
      <c r="E55" s="425">
        <v>225</v>
      </c>
      <c r="F55" s="446"/>
      <c r="G55" s="71">
        <f t="shared" si="1"/>
        <v>0</v>
      </c>
      <c r="H55" s="97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32" s="6" customFormat="1" ht="15.75" thickBot="1" x14ac:dyDescent="0.25">
      <c r="A56" s="55"/>
      <c r="E56" s="3"/>
      <c r="F56" s="105" t="s">
        <v>69</v>
      </c>
      <c r="G56" s="449">
        <f>SUM(G13:G55)</f>
        <v>0</v>
      </c>
      <c r="H56" s="626"/>
      <c r="I56" s="626"/>
      <c r="J56" s="626"/>
      <c r="K56" s="626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32" s="6" customFormat="1" x14ac:dyDescent="0.2">
      <c r="E57" s="107"/>
      <c r="F57" s="109" t="s">
        <v>70</v>
      </c>
      <c r="G57" s="450">
        <f>G56*0.2</f>
        <v>0</v>
      </c>
      <c r="H57" s="97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32" s="6" customFormat="1" x14ac:dyDescent="0.2">
      <c r="A58" s="16"/>
      <c r="B58" s="16"/>
      <c r="C58" s="17"/>
      <c r="D58" s="17"/>
      <c r="E58" s="17"/>
      <c r="F58" s="108" t="s">
        <v>71</v>
      </c>
      <c r="G58" s="106">
        <f>SUM(G56:G57)</f>
        <v>0</v>
      </c>
      <c r="H58" s="97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32" s="6" customFormat="1" x14ac:dyDescent="0.2">
      <c r="A59" s="17"/>
      <c r="B59" s="17"/>
      <c r="C59" s="3"/>
      <c r="D59" s="3"/>
      <c r="E59" s="3"/>
      <c r="F59" s="104"/>
      <c r="G59" s="104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32" s="241" customFormat="1" ht="15.75" x14ac:dyDescent="0.2">
      <c r="A60" s="593" t="s">
        <v>138</v>
      </c>
      <c r="B60" s="593"/>
      <c r="C60" s="451" t="s">
        <v>139</v>
      </c>
      <c r="D60" s="233"/>
      <c r="E60" s="233"/>
      <c r="F60" s="234"/>
      <c r="G60" s="235"/>
      <c r="H60" s="236"/>
      <c r="I60" s="236"/>
      <c r="J60" s="235"/>
      <c r="K60" s="237"/>
      <c r="L60" s="238"/>
      <c r="M60" s="236"/>
      <c r="N60" s="236"/>
      <c r="O60" s="236"/>
      <c r="P60" s="236"/>
      <c r="Q60" s="236"/>
      <c r="R60" s="239"/>
      <c r="S60" s="239"/>
      <c r="T60" s="240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</row>
    <row r="61" spans="1:32" s="115" customFormat="1" ht="14.25" x14ac:dyDescent="0.2">
      <c r="A61" s="242"/>
      <c r="B61" s="242"/>
      <c r="C61" s="242"/>
      <c r="D61" s="242"/>
      <c r="E61" s="243"/>
      <c r="F61" s="244"/>
      <c r="G61" s="113"/>
      <c r="H61" s="114"/>
      <c r="I61" s="114"/>
      <c r="J61" s="113"/>
      <c r="K61" s="245"/>
      <c r="L61" s="246"/>
      <c r="M61" s="114"/>
      <c r="N61" s="114"/>
      <c r="O61" s="114"/>
      <c r="P61" s="114"/>
      <c r="Q61" s="114"/>
      <c r="R61" s="200"/>
      <c r="S61" s="200"/>
      <c r="T61" s="247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</row>
    <row r="62" spans="1:32" s="115" customFormat="1" ht="15" customHeight="1" x14ac:dyDescent="0.2">
      <c r="A62" s="242"/>
      <c r="B62" s="242"/>
      <c r="C62" s="242"/>
      <c r="D62" s="242"/>
      <c r="E62" s="243"/>
      <c r="F62" s="244"/>
      <c r="G62" s="113"/>
      <c r="H62" s="114"/>
      <c r="I62" s="114"/>
      <c r="J62" s="113"/>
      <c r="K62" s="245"/>
      <c r="L62" s="246"/>
      <c r="M62" s="114"/>
      <c r="N62" s="114"/>
      <c r="O62" s="114"/>
      <c r="P62" s="114"/>
      <c r="Q62" s="114"/>
      <c r="R62" s="200"/>
      <c r="S62" s="200"/>
      <c r="T62" s="247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</row>
    <row r="63" spans="1:32" s="115" customFormat="1" ht="14.25" x14ac:dyDescent="0.2">
      <c r="A63" s="242"/>
      <c r="B63" s="242"/>
      <c r="C63" s="242"/>
      <c r="D63" s="242"/>
      <c r="E63" s="243"/>
      <c r="F63" s="244"/>
      <c r="G63" s="113"/>
      <c r="H63" s="114"/>
      <c r="I63" s="114"/>
      <c r="J63" s="113"/>
      <c r="K63" s="245"/>
      <c r="L63" s="246"/>
      <c r="M63" s="114"/>
      <c r="N63" s="114"/>
      <c r="O63" s="114"/>
      <c r="P63" s="114"/>
      <c r="Q63" s="114"/>
      <c r="R63" s="200"/>
      <c r="S63" s="200"/>
      <c r="T63" s="247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</row>
    <row r="64" spans="1:32" s="228" customFormat="1" ht="14.25" x14ac:dyDescent="0.2">
      <c r="A64" s="594"/>
      <c r="B64" s="594"/>
      <c r="C64" s="596" t="s">
        <v>140</v>
      </c>
      <c r="D64" s="596"/>
      <c r="E64" s="580"/>
      <c r="F64" s="580"/>
      <c r="G64" s="248"/>
      <c r="H64" s="249"/>
      <c r="I64" s="249"/>
      <c r="J64" s="250"/>
      <c r="K64" s="251"/>
      <c r="L64" s="252"/>
      <c r="M64" s="249"/>
      <c r="N64" s="249"/>
      <c r="O64" s="249"/>
      <c r="P64" s="249"/>
      <c r="Q64" s="249"/>
      <c r="R64" s="253"/>
      <c r="S64" s="253"/>
      <c r="T64" s="254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</row>
    <row r="65" spans="1:32" s="228" customFormat="1" ht="12.75" x14ac:dyDescent="0.2">
      <c r="A65" s="255"/>
      <c r="B65" s="255"/>
      <c r="C65" s="256"/>
      <c r="D65" s="255"/>
      <c r="E65" s="328"/>
      <c r="F65" s="259"/>
      <c r="G65" s="260"/>
      <c r="H65" s="249"/>
      <c r="I65" s="249"/>
      <c r="J65" s="250"/>
      <c r="K65" s="251"/>
      <c r="L65" s="252"/>
      <c r="M65" s="249"/>
      <c r="N65" s="249"/>
      <c r="O65" s="249"/>
      <c r="P65" s="249"/>
      <c r="Q65" s="249"/>
      <c r="R65" s="253"/>
      <c r="S65" s="253"/>
      <c r="T65" s="254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</row>
    <row r="66" spans="1:32" s="228" customFormat="1" ht="14.25" x14ac:dyDescent="0.2">
      <c r="A66" s="255"/>
      <c r="B66" s="255"/>
      <c r="C66" s="261"/>
      <c r="D66" s="262"/>
      <c r="E66" s="580"/>
      <c r="F66" s="580"/>
      <c r="G66" s="263"/>
      <c r="H66" s="249"/>
      <c r="I66" s="249"/>
      <c r="J66" s="250"/>
      <c r="K66" s="251"/>
      <c r="L66" s="252"/>
      <c r="M66" s="249"/>
      <c r="N66" s="249"/>
      <c r="O66" s="249"/>
      <c r="P66" s="249"/>
      <c r="Q66" s="249"/>
      <c r="R66" s="253"/>
      <c r="S66" s="253"/>
      <c r="T66" s="254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</row>
    <row r="67" spans="1:32" s="228" customFormat="1" ht="12.75" x14ac:dyDescent="0.2">
      <c r="A67" s="255"/>
      <c r="B67" s="255"/>
      <c r="C67" s="256"/>
      <c r="D67" s="255"/>
      <c r="E67" s="581" t="s">
        <v>141</v>
      </c>
      <c r="F67" s="581"/>
      <c r="G67" s="264"/>
      <c r="H67" s="249"/>
      <c r="I67" s="249"/>
      <c r="J67" s="250"/>
      <c r="K67" s="251"/>
      <c r="L67" s="252"/>
      <c r="M67" s="249"/>
      <c r="N67" s="249"/>
      <c r="O67" s="249"/>
      <c r="P67" s="249"/>
      <c r="Q67" s="249"/>
      <c r="R67" s="253"/>
      <c r="S67" s="253"/>
      <c r="T67" s="254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</row>
    <row r="68" spans="1:32" s="228" customFormat="1" ht="12.75" x14ac:dyDescent="0.2">
      <c r="A68" s="255"/>
      <c r="B68" s="255"/>
      <c r="C68" s="256"/>
      <c r="D68" s="255"/>
      <c r="E68" s="330"/>
      <c r="F68" s="267"/>
      <c r="G68" s="268"/>
      <c r="H68" s="249"/>
      <c r="I68" s="249"/>
      <c r="J68" s="250"/>
      <c r="K68" s="251"/>
      <c r="L68" s="252"/>
      <c r="M68" s="249"/>
      <c r="N68" s="249"/>
      <c r="O68" s="249"/>
      <c r="P68" s="249"/>
      <c r="Q68" s="249"/>
      <c r="R68" s="253"/>
      <c r="S68" s="253"/>
      <c r="T68" s="254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</row>
    <row r="69" spans="1:32" s="228" customFormat="1" ht="14.25" x14ac:dyDescent="0.2">
      <c r="A69" s="255"/>
      <c r="B69" s="255"/>
      <c r="C69" s="261"/>
      <c r="D69" s="262"/>
      <c r="E69" s="580"/>
      <c r="F69" s="580"/>
      <c r="G69" s="248"/>
      <c r="H69" s="249"/>
      <c r="I69" s="249"/>
      <c r="J69" s="250"/>
      <c r="K69" s="251"/>
      <c r="L69" s="252"/>
      <c r="M69" s="249"/>
      <c r="N69" s="249"/>
      <c r="O69" s="249"/>
      <c r="P69" s="249"/>
      <c r="Q69" s="249"/>
      <c r="R69" s="253"/>
      <c r="S69" s="253"/>
      <c r="T69" s="254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</row>
    <row r="70" spans="1:32" s="228" customFormat="1" ht="12.75" x14ac:dyDescent="0.2">
      <c r="C70" s="255"/>
      <c r="D70" s="255"/>
      <c r="E70" s="581" t="s">
        <v>142</v>
      </c>
      <c r="F70" s="581"/>
      <c r="G70" s="269"/>
      <c r="H70" s="270"/>
      <c r="I70" s="270"/>
      <c r="J70" s="250"/>
      <c r="K70" s="251"/>
      <c r="L70" s="252"/>
      <c r="M70" s="249"/>
      <c r="N70" s="249"/>
      <c r="O70" s="249"/>
      <c r="P70" s="249"/>
      <c r="Q70" s="249"/>
      <c r="R70" s="253"/>
      <c r="S70" s="253"/>
      <c r="T70" s="254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</row>
    <row r="71" spans="1:32" s="115" customFormat="1" ht="14.25" x14ac:dyDescent="0.2">
      <c r="F71" s="243"/>
      <c r="G71" s="113"/>
      <c r="H71" s="113"/>
      <c r="I71" s="113"/>
      <c r="J71" s="113"/>
      <c r="K71" s="113"/>
      <c r="L71" s="113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</row>
    <row r="75" spans="1:32" s="6" customFormat="1" x14ac:dyDescent="0.25">
      <c r="A75" s="3"/>
      <c r="B75" s="3"/>
      <c r="C75" s="11"/>
      <c r="D75" s="3"/>
      <c r="E75" s="3"/>
      <c r="F75" s="104"/>
      <c r="G75" s="104"/>
      <c r="N75" s="3"/>
      <c r="O75" s="3"/>
      <c r="P75" s="3"/>
      <c r="Q75" s="3"/>
      <c r="R75" s="3"/>
      <c r="S75" s="3"/>
      <c r="T75" s="3"/>
      <c r="U75" s="3"/>
      <c r="V75" s="3"/>
      <c r="W75" s="3"/>
    </row>
  </sheetData>
  <sheetProtection formatCells="0" formatColumns="0" formatRows="0" insertColumns="0" insertRows="0" insertHyperlinks="0" deleteColumns="0" deleteRows="0" sort="0" autoFilter="0" pivotTables="0"/>
  <protectedRanges>
    <protectedRange password="CF7A" sqref="C65:D70 C64 F70 A60:B69 C60:D63 E60:E67 E69" name="Range1"/>
  </protectedRanges>
  <mergeCells count="35">
    <mergeCell ref="A18:A20"/>
    <mergeCell ref="A11:G11"/>
    <mergeCell ref="A7:G7"/>
    <mergeCell ref="S8:S9"/>
    <mergeCell ref="T8:T9"/>
    <mergeCell ref="C8:C9"/>
    <mergeCell ref="D8:D9"/>
    <mergeCell ref="G8:G9"/>
    <mergeCell ref="A8:A9"/>
    <mergeCell ref="I29:K29"/>
    <mergeCell ref="H56:K56"/>
    <mergeCell ref="U8:U9"/>
    <mergeCell ref="V8:V9"/>
    <mergeCell ref="W8:W9"/>
    <mergeCell ref="A60:B60"/>
    <mergeCell ref="A64:B64"/>
    <mergeCell ref="C64:D64"/>
    <mergeCell ref="E64:F64"/>
    <mergeCell ref="E66:F66"/>
    <mergeCell ref="D1:G1"/>
    <mergeCell ref="E67:F67"/>
    <mergeCell ref="E69:F69"/>
    <mergeCell ref="E70:F70"/>
    <mergeCell ref="A2:F3"/>
    <mergeCell ref="A4:B4"/>
    <mergeCell ref="C4:F4"/>
    <mergeCell ref="A5:B5"/>
    <mergeCell ref="A6:B6"/>
    <mergeCell ref="C6:F6"/>
    <mergeCell ref="B8:B9"/>
    <mergeCell ref="E8:E9"/>
    <mergeCell ref="F8:F9"/>
    <mergeCell ref="B12:G12"/>
    <mergeCell ref="B29:G29"/>
    <mergeCell ref="B18:C18"/>
  </mergeCells>
  <printOptions horizontalCentered="1"/>
  <pageMargins left="0.59055118110236227" right="0.55118110236220474" top="0.43307086614173229" bottom="0.51181102362204722" header="0.39370078740157483" footer="0.39370078740157483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G70"/>
  <sheetViews>
    <sheetView tabSelected="1" view="pageBreakPreview" topLeftCell="A36" zoomScale="98" zoomScaleSheetLayoutView="98" workbookViewId="0">
      <selection activeCell="C66" sqref="C65:C66"/>
    </sheetView>
  </sheetViews>
  <sheetFormatPr defaultColWidth="4.85546875" defaultRowHeight="12.75" x14ac:dyDescent="0.2"/>
  <cols>
    <col min="1" max="1" width="7.140625" style="544" customWidth="1"/>
    <col min="2" max="2" width="12.28515625" style="545" customWidth="1"/>
    <col min="3" max="3" width="76.28515625" style="546" customWidth="1"/>
    <col min="4" max="4" width="9" style="546" customWidth="1"/>
    <col min="5" max="5" width="13" style="547" customWidth="1"/>
    <col min="6" max="16384" width="4.85546875" style="546"/>
  </cols>
  <sheetData>
    <row r="2" spans="1:7" s="486" customFormat="1" ht="18.75" x14ac:dyDescent="0.2">
      <c r="A2" s="635" t="s">
        <v>183</v>
      </c>
      <c r="B2" s="635"/>
      <c r="C2" s="635"/>
      <c r="D2" s="635"/>
      <c r="E2" s="635"/>
    </row>
    <row r="3" spans="1:7" s="486" customFormat="1" ht="15" x14ac:dyDescent="0.2">
      <c r="A3" s="487"/>
      <c r="B3" s="488"/>
      <c r="C3" s="489"/>
      <c r="D3" s="489"/>
      <c r="E3" s="490"/>
    </row>
    <row r="4" spans="1:7" s="492" customFormat="1" ht="12.75" customHeight="1" x14ac:dyDescent="0.2">
      <c r="A4" s="636" t="s">
        <v>184</v>
      </c>
      <c r="B4" s="636"/>
      <c r="C4" s="637" t="s">
        <v>137</v>
      </c>
      <c r="D4" s="637"/>
      <c r="E4" s="637"/>
      <c r="F4" s="491"/>
      <c r="G4" s="491"/>
    </row>
    <row r="5" spans="1:7" s="492" customFormat="1" x14ac:dyDescent="0.2">
      <c r="A5" s="636" t="s">
        <v>210</v>
      </c>
      <c r="B5" s="636"/>
      <c r="C5" s="493">
        <v>1</v>
      </c>
      <c r="D5" s="493"/>
      <c r="E5" s="493"/>
      <c r="F5" s="493"/>
      <c r="G5" s="493"/>
    </row>
    <row r="6" spans="1:7" s="492" customFormat="1" ht="16.5" thickBot="1" x14ac:dyDescent="0.25">
      <c r="A6" s="494"/>
      <c r="B6" s="494"/>
      <c r="C6" s="494"/>
      <c r="D6" s="494"/>
      <c r="E6" s="494"/>
    </row>
    <row r="7" spans="1:7" s="486" customFormat="1" ht="16.5" thickTop="1" thickBot="1" x14ac:dyDescent="0.25">
      <c r="A7" s="495" t="s">
        <v>64</v>
      </c>
      <c r="B7" s="496" t="s">
        <v>143</v>
      </c>
      <c r="C7" s="496" t="s">
        <v>151</v>
      </c>
      <c r="D7" s="496" t="s">
        <v>185</v>
      </c>
      <c r="E7" s="497" t="s">
        <v>153</v>
      </c>
    </row>
    <row r="8" spans="1:7" s="499" customFormat="1" ht="11.25" thickTop="1" thickBot="1" x14ac:dyDescent="0.25">
      <c r="A8" s="498">
        <v>1</v>
      </c>
      <c r="B8" s="498">
        <v>2</v>
      </c>
      <c r="C8" s="498">
        <v>3</v>
      </c>
      <c r="D8" s="498">
        <v>4</v>
      </c>
      <c r="E8" s="498">
        <v>4</v>
      </c>
    </row>
    <row r="9" spans="1:7" s="505" customFormat="1" ht="7.5" thickTop="1" x14ac:dyDescent="0.2">
      <c r="A9" s="500"/>
      <c r="B9" s="501"/>
      <c r="C9" s="502"/>
      <c r="D9" s="503"/>
      <c r="E9" s="504"/>
    </row>
    <row r="10" spans="1:7" s="509" customFormat="1" x14ac:dyDescent="0.2">
      <c r="A10" s="506" t="s">
        <v>144</v>
      </c>
      <c r="B10" s="507"/>
      <c r="C10" s="47" t="s">
        <v>40</v>
      </c>
      <c r="D10" s="508" t="s">
        <v>1</v>
      </c>
      <c r="E10" s="548"/>
    </row>
    <row r="11" spans="1:7" s="509" customFormat="1" ht="25.5" x14ac:dyDescent="0.2">
      <c r="A11" s="506" t="s">
        <v>145</v>
      </c>
      <c r="B11" s="507"/>
      <c r="C11" s="47" t="s">
        <v>34</v>
      </c>
      <c r="D11" s="559" t="s">
        <v>216</v>
      </c>
      <c r="E11" s="548"/>
    </row>
    <row r="12" spans="1:7" s="509" customFormat="1" x14ac:dyDescent="0.2">
      <c r="A12" s="506" t="s">
        <v>146</v>
      </c>
      <c r="B12" s="511"/>
      <c r="C12" s="47" t="s">
        <v>0</v>
      </c>
      <c r="D12" s="559" t="s">
        <v>1</v>
      </c>
      <c r="E12" s="549"/>
    </row>
    <row r="13" spans="1:7" s="509" customFormat="1" ht="15" x14ac:dyDescent="0.2">
      <c r="A13" s="506" t="s">
        <v>147</v>
      </c>
      <c r="B13" s="511"/>
      <c r="C13" s="47" t="s">
        <v>17</v>
      </c>
      <c r="D13" s="559" t="s">
        <v>216</v>
      </c>
      <c r="E13" s="550"/>
    </row>
    <row r="14" spans="1:7" s="509" customFormat="1" ht="25.5" x14ac:dyDescent="0.2">
      <c r="A14" s="506" t="s">
        <v>148</v>
      </c>
      <c r="B14" s="511"/>
      <c r="C14" s="47" t="s">
        <v>82</v>
      </c>
      <c r="D14" s="560" t="s">
        <v>217</v>
      </c>
      <c r="E14" s="550"/>
    </row>
    <row r="15" spans="1:7" s="509" customFormat="1" ht="15" x14ac:dyDescent="0.2">
      <c r="A15" s="506" t="s">
        <v>149</v>
      </c>
      <c r="B15" s="507"/>
      <c r="C15" s="638" t="s">
        <v>41</v>
      </c>
      <c r="D15" s="638"/>
      <c r="E15" s="556"/>
    </row>
    <row r="16" spans="1:7" s="509" customFormat="1" ht="15.75" x14ac:dyDescent="0.2">
      <c r="A16" s="506" t="s">
        <v>214</v>
      </c>
      <c r="B16" s="511"/>
      <c r="C16" s="512" t="s">
        <v>86</v>
      </c>
      <c r="D16" s="513" t="s">
        <v>211</v>
      </c>
      <c r="E16" s="551"/>
    </row>
    <row r="17" spans="1:5" s="509" customFormat="1" ht="15.75" x14ac:dyDescent="0.2">
      <c r="A17" s="506" t="s">
        <v>215</v>
      </c>
      <c r="B17" s="511"/>
      <c r="C17" s="514" t="s">
        <v>87</v>
      </c>
      <c r="D17" s="513" t="s">
        <v>211</v>
      </c>
      <c r="E17" s="551"/>
    </row>
    <row r="18" spans="1:5" s="509" customFormat="1" ht="15.75" x14ac:dyDescent="0.2">
      <c r="A18" s="506" t="s">
        <v>150</v>
      </c>
      <c r="B18" s="511"/>
      <c r="C18" s="515" t="s">
        <v>18</v>
      </c>
      <c r="D18" s="508" t="s">
        <v>211</v>
      </c>
      <c r="E18" s="549"/>
    </row>
    <row r="19" spans="1:5" s="509" customFormat="1" ht="15.75" x14ac:dyDescent="0.2">
      <c r="A19" s="506" t="s">
        <v>186</v>
      </c>
      <c r="B19" s="507"/>
      <c r="C19" s="516" t="s">
        <v>19</v>
      </c>
      <c r="D19" s="508" t="s">
        <v>211</v>
      </c>
      <c r="E19" s="548"/>
    </row>
    <row r="20" spans="1:5" s="509" customFormat="1" ht="15.75" x14ac:dyDescent="0.2">
      <c r="A20" s="506" t="s">
        <v>187</v>
      </c>
      <c r="B20" s="511"/>
      <c r="C20" s="481" t="s">
        <v>81</v>
      </c>
      <c r="D20" s="508" t="s">
        <v>211</v>
      </c>
      <c r="E20" s="550"/>
    </row>
    <row r="21" spans="1:5" s="509" customFormat="1" ht="15.75" x14ac:dyDescent="0.2">
      <c r="A21" s="506" t="s">
        <v>188</v>
      </c>
      <c r="B21" s="511"/>
      <c r="C21" s="517" t="s">
        <v>212</v>
      </c>
      <c r="D21" s="510" t="s">
        <v>213</v>
      </c>
      <c r="E21" s="550"/>
    </row>
    <row r="22" spans="1:5" s="509" customFormat="1" ht="38.25" x14ac:dyDescent="0.2">
      <c r="A22" s="506" t="s">
        <v>189</v>
      </c>
      <c r="B22" s="511"/>
      <c r="C22" s="518" t="s">
        <v>72</v>
      </c>
      <c r="D22" s="508" t="s">
        <v>211</v>
      </c>
      <c r="E22" s="549"/>
    </row>
    <row r="23" spans="1:5" s="509" customFormat="1" ht="38.25" x14ac:dyDescent="0.2">
      <c r="A23" s="506" t="s">
        <v>190</v>
      </c>
      <c r="B23" s="511"/>
      <c r="C23" s="519" t="s">
        <v>106</v>
      </c>
      <c r="D23" s="508" t="s">
        <v>211</v>
      </c>
      <c r="E23" s="549"/>
    </row>
    <row r="24" spans="1:5" s="509" customFormat="1" x14ac:dyDescent="0.2">
      <c r="A24" s="506" t="s">
        <v>191</v>
      </c>
      <c r="B24" s="511"/>
      <c r="C24" s="517" t="s">
        <v>3</v>
      </c>
      <c r="D24" s="510" t="s">
        <v>4</v>
      </c>
      <c r="E24" s="549"/>
    </row>
    <row r="25" spans="1:5" s="509" customFormat="1" ht="25.5" x14ac:dyDescent="0.2">
      <c r="A25" s="506" t="s">
        <v>192</v>
      </c>
      <c r="B25" s="520"/>
      <c r="C25" s="521" t="s">
        <v>107</v>
      </c>
      <c r="D25" s="485" t="s">
        <v>211</v>
      </c>
      <c r="E25" s="552"/>
    </row>
    <row r="26" spans="1:5" s="523" customFormat="1" x14ac:dyDescent="0.2">
      <c r="A26" s="506" t="s">
        <v>218</v>
      </c>
      <c r="B26" s="507"/>
      <c r="C26" s="517" t="s">
        <v>9</v>
      </c>
      <c r="D26" s="510" t="s">
        <v>1</v>
      </c>
      <c r="E26" s="548"/>
    </row>
    <row r="27" spans="1:5" s="524" customFormat="1" x14ac:dyDescent="0.2">
      <c r="A27" s="506" t="s">
        <v>219</v>
      </c>
      <c r="B27" s="507"/>
      <c r="C27" s="481" t="s">
        <v>13</v>
      </c>
      <c r="D27" s="482" t="s">
        <v>2</v>
      </c>
      <c r="E27" s="643"/>
    </row>
    <row r="28" spans="1:5" s="524" customFormat="1" x14ac:dyDescent="0.2">
      <c r="A28" s="506" t="s">
        <v>220</v>
      </c>
      <c r="B28" s="507"/>
      <c r="C28" s="517" t="s">
        <v>68</v>
      </c>
      <c r="D28" s="510" t="s">
        <v>1</v>
      </c>
      <c r="E28" s="643"/>
    </row>
    <row r="29" spans="1:5" s="525" customFormat="1" x14ac:dyDescent="0.2">
      <c r="A29" s="506" t="s">
        <v>193</v>
      </c>
      <c r="B29" s="507"/>
      <c r="C29" s="557" t="s">
        <v>117</v>
      </c>
      <c r="D29" s="510" t="s">
        <v>2</v>
      </c>
      <c r="E29" s="548"/>
    </row>
    <row r="30" spans="1:5" s="525" customFormat="1" x14ac:dyDescent="0.2">
      <c r="A30" s="506" t="s">
        <v>221</v>
      </c>
      <c r="B30" s="511"/>
      <c r="C30" s="517" t="s">
        <v>96</v>
      </c>
      <c r="D30" s="510" t="s">
        <v>2</v>
      </c>
      <c r="E30" s="548"/>
    </row>
    <row r="31" spans="1:5" s="525" customFormat="1" x14ac:dyDescent="0.2">
      <c r="A31" s="506" t="s">
        <v>222</v>
      </c>
      <c r="B31" s="511"/>
      <c r="C31" s="481" t="s">
        <v>96</v>
      </c>
      <c r="D31" s="482" t="s">
        <v>2</v>
      </c>
      <c r="E31" s="549"/>
    </row>
    <row r="32" spans="1:5" s="524" customFormat="1" x14ac:dyDescent="0.2">
      <c r="A32" s="506" t="s">
        <v>223</v>
      </c>
      <c r="B32" s="507"/>
      <c r="C32" s="517" t="s">
        <v>42</v>
      </c>
      <c r="D32" s="526" t="s">
        <v>2</v>
      </c>
      <c r="E32" s="548"/>
    </row>
    <row r="33" spans="1:5" s="527" customFormat="1" x14ac:dyDescent="0.2">
      <c r="A33" s="506" t="s">
        <v>224</v>
      </c>
      <c r="B33" s="507"/>
      <c r="C33" s="558" t="s">
        <v>115</v>
      </c>
      <c r="D33" s="526" t="s">
        <v>2</v>
      </c>
      <c r="E33" s="548"/>
    </row>
    <row r="34" spans="1:5" s="527" customFormat="1" x14ac:dyDescent="0.2">
      <c r="A34" s="506" t="s">
        <v>225</v>
      </c>
      <c r="B34" s="511"/>
      <c r="C34" s="481" t="s">
        <v>90</v>
      </c>
      <c r="D34" s="483" t="s">
        <v>2</v>
      </c>
      <c r="E34" s="550"/>
    </row>
    <row r="35" spans="1:5" s="524" customFormat="1" x14ac:dyDescent="0.2">
      <c r="A35" s="506" t="s">
        <v>226</v>
      </c>
      <c r="B35" s="507"/>
      <c r="C35" s="517" t="s">
        <v>12</v>
      </c>
      <c r="D35" s="526" t="s">
        <v>2</v>
      </c>
      <c r="E35" s="548"/>
    </row>
    <row r="36" spans="1:5" s="524" customFormat="1" ht="25.5" x14ac:dyDescent="0.2">
      <c r="A36" s="506" t="s">
        <v>194</v>
      </c>
      <c r="B36" s="507"/>
      <c r="C36" s="484" t="s">
        <v>92</v>
      </c>
      <c r="D36" s="482" t="s">
        <v>2</v>
      </c>
      <c r="E36" s="548"/>
    </row>
    <row r="37" spans="1:5" s="524" customFormat="1" ht="25.5" x14ac:dyDescent="0.2">
      <c r="A37" s="506" t="s">
        <v>195</v>
      </c>
      <c r="B37" s="511"/>
      <c r="C37" s="484" t="s">
        <v>37</v>
      </c>
      <c r="D37" s="510" t="s">
        <v>2</v>
      </c>
      <c r="E37" s="549"/>
    </row>
    <row r="38" spans="1:5" s="524" customFormat="1" x14ac:dyDescent="0.2">
      <c r="A38" s="506" t="s">
        <v>196</v>
      </c>
      <c r="B38" s="511"/>
      <c r="C38" s="517" t="s">
        <v>14</v>
      </c>
      <c r="D38" s="510" t="s">
        <v>1</v>
      </c>
      <c r="E38" s="550"/>
    </row>
    <row r="39" spans="1:5" s="524" customFormat="1" x14ac:dyDescent="0.2">
      <c r="A39" s="506" t="s">
        <v>197</v>
      </c>
      <c r="B39" s="511"/>
      <c r="C39" s="481" t="s">
        <v>91</v>
      </c>
      <c r="D39" s="482" t="s">
        <v>2</v>
      </c>
      <c r="E39" s="549"/>
    </row>
    <row r="40" spans="1:5" s="524" customFormat="1" x14ac:dyDescent="0.2">
      <c r="A40" s="506" t="s">
        <v>227</v>
      </c>
      <c r="B40" s="507"/>
      <c r="C40" s="481" t="s">
        <v>11</v>
      </c>
      <c r="D40" s="510" t="s">
        <v>2</v>
      </c>
      <c r="E40" s="548"/>
    </row>
    <row r="41" spans="1:5" s="524" customFormat="1" x14ac:dyDescent="0.2">
      <c r="A41" s="506" t="s">
        <v>228</v>
      </c>
      <c r="B41" s="507"/>
      <c r="C41" s="517" t="s">
        <v>20</v>
      </c>
      <c r="D41" s="510" t="s">
        <v>2</v>
      </c>
      <c r="E41" s="548"/>
    </row>
    <row r="42" spans="1:5" s="524" customFormat="1" x14ac:dyDescent="0.2">
      <c r="A42" s="506" t="s">
        <v>198</v>
      </c>
      <c r="B42" s="511"/>
      <c r="C42" s="517" t="s">
        <v>104</v>
      </c>
      <c r="D42" s="510" t="s">
        <v>2</v>
      </c>
      <c r="E42" s="550"/>
    </row>
    <row r="43" spans="1:5" s="524" customFormat="1" x14ac:dyDescent="0.2">
      <c r="A43" s="506" t="s">
        <v>199</v>
      </c>
      <c r="B43" s="511"/>
      <c r="C43" s="517" t="s">
        <v>16</v>
      </c>
      <c r="D43" s="510" t="s">
        <v>2</v>
      </c>
      <c r="E43" s="550"/>
    </row>
    <row r="44" spans="1:5" s="524" customFormat="1" x14ac:dyDescent="0.2">
      <c r="A44" s="506" t="s">
        <v>229</v>
      </c>
      <c r="B44" s="511"/>
      <c r="C44" s="558" t="s">
        <v>105</v>
      </c>
      <c r="D44" s="510" t="s">
        <v>2</v>
      </c>
      <c r="E44" s="550"/>
    </row>
    <row r="45" spans="1:5" s="524" customFormat="1" x14ac:dyDescent="0.2">
      <c r="A45" s="506" t="s">
        <v>230</v>
      </c>
      <c r="B45" s="511"/>
      <c r="C45" s="517" t="s">
        <v>73</v>
      </c>
      <c r="D45" s="510" t="s">
        <v>2</v>
      </c>
      <c r="E45" s="550"/>
    </row>
    <row r="46" spans="1:5" s="524" customFormat="1" x14ac:dyDescent="0.2">
      <c r="A46" s="506" t="s">
        <v>231</v>
      </c>
      <c r="B46" s="511"/>
      <c r="C46" s="522" t="s">
        <v>95</v>
      </c>
      <c r="D46" s="508" t="s">
        <v>1</v>
      </c>
      <c r="E46" s="550"/>
    </row>
    <row r="47" spans="1:5" s="524" customFormat="1" x14ac:dyDescent="0.2">
      <c r="A47" s="506" t="s">
        <v>232</v>
      </c>
      <c r="B47" s="511"/>
      <c r="C47" s="522" t="s">
        <v>15</v>
      </c>
      <c r="D47" s="508" t="s">
        <v>1</v>
      </c>
      <c r="E47" s="550"/>
    </row>
    <row r="48" spans="1:5" s="524" customFormat="1" x14ac:dyDescent="0.2">
      <c r="A48" s="506" t="s">
        <v>200</v>
      </c>
      <c r="B48" s="507"/>
      <c r="C48" s="517" t="s">
        <v>8</v>
      </c>
      <c r="D48" s="510" t="s">
        <v>1</v>
      </c>
      <c r="E48" s="548"/>
    </row>
    <row r="49" spans="1:5" s="524" customFormat="1" x14ac:dyDescent="0.2">
      <c r="A49" s="506" t="s">
        <v>201</v>
      </c>
      <c r="B49" s="511"/>
      <c r="C49" s="481" t="s">
        <v>108</v>
      </c>
      <c r="D49" s="482" t="s">
        <v>2</v>
      </c>
      <c r="E49" s="550"/>
    </row>
    <row r="50" spans="1:5" s="524" customFormat="1" x14ac:dyDescent="0.2">
      <c r="A50" s="506" t="s">
        <v>202</v>
      </c>
      <c r="B50" s="507"/>
      <c r="C50" s="517" t="s">
        <v>97</v>
      </c>
      <c r="D50" s="510" t="s">
        <v>2</v>
      </c>
      <c r="E50" s="548"/>
    </row>
    <row r="51" spans="1:5" s="524" customFormat="1" x14ac:dyDescent="0.2">
      <c r="A51" s="506" t="s">
        <v>203</v>
      </c>
      <c r="B51" s="507"/>
      <c r="C51" s="517" t="s">
        <v>116</v>
      </c>
      <c r="D51" s="510" t="s">
        <v>2</v>
      </c>
      <c r="E51" s="548"/>
    </row>
    <row r="52" spans="1:5" s="524" customFormat="1" x14ac:dyDescent="0.2">
      <c r="A52" s="506" t="s">
        <v>204</v>
      </c>
      <c r="B52" s="507"/>
      <c r="C52" s="517" t="s">
        <v>114</v>
      </c>
      <c r="D52" s="510" t="s">
        <v>2</v>
      </c>
      <c r="E52" s="548"/>
    </row>
    <row r="53" spans="1:5" s="524" customFormat="1" x14ac:dyDescent="0.2">
      <c r="A53" s="506" t="s">
        <v>205</v>
      </c>
      <c r="B53" s="507"/>
      <c r="C53" s="517" t="s">
        <v>98</v>
      </c>
      <c r="D53" s="510" t="s">
        <v>2</v>
      </c>
      <c r="E53" s="548"/>
    </row>
    <row r="54" spans="1:5" s="524" customFormat="1" x14ac:dyDescent="0.2">
      <c r="A54" s="506" t="s">
        <v>206</v>
      </c>
      <c r="B54" s="507"/>
      <c r="C54" s="517" t="s">
        <v>89</v>
      </c>
      <c r="D54" s="510" t="s">
        <v>2</v>
      </c>
      <c r="E54" s="548"/>
    </row>
    <row r="55" spans="1:5" s="524" customFormat="1" x14ac:dyDescent="0.2">
      <c r="A55" s="506" t="s">
        <v>207</v>
      </c>
      <c r="B55" s="511"/>
      <c r="C55" s="481" t="s">
        <v>83</v>
      </c>
      <c r="D55" s="482" t="s">
        <v>2</v>
      </c>
      <c r="E55" s="549"/>
    </row>
    <row r="56" spans="1:5" s="524" customFormat="1" x14ac:dyDescent="0.2">
      <c r="A56" s="506" t="s">
        <v>208</v>
      </c>
      <c r="B56" s="507"/>
      <c r="C56" s="517" t="s">
        <v>84</v>
      </c>
      <c r="D56" s="510" t="s">
        <v>2</v>
      </c>
      <c r="E56" s="548"/>
    </row>
    <row r="57" spans="1:5" s="524" customFormat="1" x14ac:dyDescent="0.2">
      <c r="A57" s="506" t="s">
        <v>233</v>
      </c>
      <c r="B57" s="511"/>
      <c r="C57" s="517" t="s">
        <v>112</v>
      </c>
      <c r="D57" s="510" t="s">
        <v>2</v>
      </c>
      <c r="E57" s="550"/>
    </row>
    <row r="58" spans="1:5" s="524" customFormat="1" x14ac:dyDescent="0.2">
      <c r="A58" s="506" t="s">
        <v>234</v>
      </c>
      <c r="B58" s="511"/>
      <c r="C58" s="517" t="s">
        <v>85</v>
      </c>
      <c r="D58" s="510" t="s">
        <v>2</v>
      </c>
      <c r="E58" s="550"/>
    </row>
    <row r="59" spans="1:5" s="2" customFormat="1" ht="15" x14ac:dyDescent="0.2">
      <c r="A59" s="488"/>
      <c r="B59" s="488"/>
      <c r="C59" s="488"/>
      <c r="D59" s="488"/>
      <c r="E59" s="528"/>
    </row>
    <row r="60" spans="1:5" s="533" customFormat="1" ht="13.5" x14ac:dyDescent="0.2">
      <c r="A60" s="529"/>
      <c r="B60" s="530" t="s">
        <v>138</v>
      </c>
      <c r="C60" s="553" t="s">
        <v>139</v>
      </c>
      <c r="D60" s="531"/>
      <c r="E60" s="532"/>
    </row>
    <row r="61" spans="1:5" s="537" customFormat="1" ht="15" x14ac:dyDescent="0.25">
      <c r="A61" s="534"/>
      <c r="B61" s="534"/>
      <c r="C61" s="535"/>
      <c r="D61" s="535"/>
      <c r="E61" s="536"/>
    </row>
    <row r="62" spans="1:5" s="537" customFormat="1" ht="15" x14ac:dyDescent="0.25">
      <c r="A62" s="534"/>
      <c r="B62" s="534"/>
      <c r="C62" s="535"/>
      <c r="D62" s="535"/>
      <c r="E62" s="536"/>
    </row>
    <row r="63" spans="1:5" s="537" customFormat="1" ht="15" x14ac:dyDescent="0.25">
      <c r="A63" s="534"/>
      <c r="B63" s="534"/>
      <c r="C63" s="535"/>
      <c r="D63" s="535"/>
      <c r="E63" s="536"/>
    </row>
    <row r="64" spans="1:5" s="537" customFormat="1" ht="15" x14ac:dyDescent="0.25">
      <c r="A64" s="554"/>
      <c r="B64" s="555"/>
      <c r="C64" s="538" t="s">
        <v>140</v>
      </c>
      <c r="D64" s="639"/>
      <c r="E64" s="639"/>
    </row>
    <row r="65" spans="1:5" s="537" customFormat="1" ht="15" x14ac:dyDescent="0.25">
      <c r="A65" s="539"/>
      <c r="B65" s="529"/>
      <c r="C65" s="531"/>
      <c r="D65" s="640"/>
      <c r="E65" s="640"/>
    </row>
    <row r="66" spans="1:5" s="537" customFormat="1" ht="15" x14ac:dyDescent="0.25">
      <c r="A66" s="539"/>
      <c r="B66" s="529"/>
      <c r="C66" s="540"/>
      <c r="D66" s="641"/>
      <c r="E66" s="641"/>
    </row>
    <row r="67" spans="1:5" s="537" customFormat="1" ht="15" x14ac:dyDescent="0.25">
      <c r="A67" s="539"/>
      <c r="B67" s="529"/>
      <c r="C67" s="531"/>
      <c r="D67" s="642" t="s">
        <v>141</v>
      </c>
      <c r="E67" s="642"/>
    </row>
    <row r="68" spans="1:5" s="537" customFormat="1" ht="15" x14ac:dyDescent="0.25">
      <c r="A68" s="539"/>
      <c r="B68" s="529"/>
      <c r="C68" s="531"/>
      <c r="D68" s="541"/>
      <c r="E68" s="542"/>
    </row>
    <row r="69" spans="1:5" s="537" customFormat="1" ht="15" x14ac:dyDescent="0.25">
      <c r="A69" s="539"/>
      <c r="B69" s="529"/>
      <c r="C69" s="540"/>
      <c r="D69" s="633"/>
      <c r="E69" s="633"/>
    </row>
    <row r="70" spans="1:5" s="537" customFormat="1" ht="15" x14ac:dyDescent="0.25">
      <c r="A70" s="539"/>
      <c r="B70" s="529"/>
      <c r="C70" s="543"/>
      <c r="D70" s="634" t="s">
        <v>209</v>
      </c>
      <c r="E70" s="634"/>
    </row>
  </sheetData>
  <sheetProtection formatCells="0" formatColumns="0" formatRows="0" insertColumns="0" insertRows="0" insertHyperlinks="0" deleteColumns="0" deleteRows="0" sort="0" autoFilter="0" pivotTables="0"/>
  <sortState ref="C30:D101">
    <sortCondition ref="C29"/>
  </sortState>
  <mergeCells count="11">
    <mergeCell ref="D69:E69"/>
    <mergeCell ref="D70:E70"/>
    <mergeCell ref="A2:E2"/>
    <mergeCell ref="A4:B4"/>
    <mergeCell ref="C4:E4"/>
    <mergeCell ref="A5:B5"/>
    <mergeCell ref="C15:D15"/>
    <mergeCell ref="D64:E64"/>
    <mergeCell ref="D65:E65"/>
    <mergeCell ref="D66:E66"/>
    <mergeCell ref="D67:E67"/>
  </mergeCells>
  <printOptions horizontalCentered="1"/>
  <pageMargins left="0.70866141732283472" right="0.1968503937007874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6</vt:i4>
      </vt:variant>
      <vt:variant>
        <vt:lpstr>Наименувани диапазони</vt:lpstr>
      </vt:variant>
      <vt:variant>
        <vt:i4>6</vt:i4>
      </vt:variant>
    </vt:vector>
  </HeadingPairs>
  <TitlesOfParts>
    <vt:vector size="12" baseType="lpstr">
      <vt:lpstr>ОП № 1</vt:lpstr>
      <vt:lpstr>1-I</vt:lpstr>
      <vt:lpstr>2-I</vt:lpstr>
      <vt:lpstr>3-I</vt:lpstr>
      <vt:lpstr>6-I</vt:lpstr>
      <vt:lpstr>Опис на АЦ</vt:lpstr>
      <vt:lpstr>'1-I'!Област_печат</vt:lpstr>
      <vt:lpstr>'2-I'!Област_печат</vt:lpstr>
      <vt:lpstr>'3-I'!Област_печат</vt:lpstr>
      <vt:lpstr>'6-I'!Област_печат</vt:lpstr>
      <vt:lpstr>'ОП № 1'!Област_печат</vt:lpstr>
      <vt:lpstr>'Опис на АЦ'!Област_печат</vt:lpstr>
    </vt:vector>
  </TitlesOfParts>
  <Company>Tq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Dobri</dc:creator>
  <cp:lastModifiedBy>Petya Dragneva</cp:lastModifiedBy>
  <cp:lastPrinted>2020-01-16T09:40:40Z</cp:lastPrinted>
  <dcterms:created xsi:type="dcterms:W3CDTF">2006-06-04T18:06:26Z</dcterms:created>
  <dcterms:modified xsi:type="dcterms:W3CDTF">2020-02-12T13:26:44Z</dcterms:modified>
</cp:coreProperties>
</file>